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570" windowHeight="6555" tabRatio="793" activeTab="3"/>
  </bookViews>
  <sheets>
    <sheet name="Detailliste Heizung" sheetId="1" r:id="rId1"/>
    <sheet name="Werte der Info Ebene" sheetId="2" r:id="rId2"/>
    <sheet name="Monatsverbrauch" sheetId="3" r:id="rId3"/>
    <sheet name="Detailliste" sheetId="4" r:id="rId4"/>
  </sheets>
  <definedNames/>
  <calcPr fullCalcOnLoad="1"/>
</workbook>
</file>

<file path=xl/comments1.xml><?xml version="1.0" encoding="utf-8"?>
<comments xmlns="http://schemas.openxmlformats.org/spreadsheetml/2006/main">
  <authors>
    <author>Roland Damm</author>
  </authors>
  <commentList>
    <comment ref="C102" authorId="0">
      <text>
        <r>
          <rPr>
            <b/>
            <sz val="8"/>
            <rFont val="Tahoma"/>
            <family val="0"/>
          </rPr>
          <t>Roland Damm:</t>
        </r>
        <r>
          <rPr>
            <sz val="8"/>
            <rFont val="Tahoma"/>
            <family val="0"/>
          </rPr>
          <t xml:space="preserve">
Durchschnittlicher Tagesverbrauch vom 02.04 bis 13.05 = 41 Tage 14,43 KW/h</t>
        </r>
      </text>
    </comment>
    <comment ref="C203" authorId="0">
      <text>
        <r>
          <rPr>
            <b/>
            <sz val="8"/>
            <rFont val="Tahoma"/>
            <family val="0"/>
          </rPr>
          <t>Roland Damm:</t>
        </r>
        <r>
          <rPr>
            <sz val="8"/>
            <rFont val="Tahoma"/>
            <family val="0"/>
          </rPr>
          <t xml:space="preserve">
Durchschnittlicher Tagesverbrauch vom 13.05 bis 22.08 = 101 Tage
7,96 KW</t>
        </r>
      </text>
    </comment>
    <comment ref="M203" authorId="0">
      <text>
        <r>
          <rPr>
            <b/>
            <sz val="8"/>
            <rFont val="Tahoma"/>
            <family val="0"/>
          </rPr>
          <t>Roland Damm:</t>
        </r>
        <r>
          <rPr>
            <sz val="8"/>
            <rFont val="Tahoma"/>
            <family val="0"/>
          </rPr>
          <t xml:space="preserve">
Aufgelaufener Verbrauch der Lüftung vom 13.05 bis 22.08</t>
        </r>
      </text>
    </comment>
    <comment ref="K245" authorId="0">
      <text>
        <r>
          <rPr>
            <b/>
            <sz val="8"/>
            <rFont val="Tahoma"/>
            <family val="0"/>
          </rPr>
          <t>Roland Damm:</t>
        </r>
        <r>
          <rPr>
            <sz val="8"/>
            <rFont val="Tahoma"/>
            <family val="0"/>
          </rPr>
          <t xml:space="preserve">
verbrauch über die 6Tage im durchschnitt 12,23KW</t>
        </r>
      </text>
    </comment>
    <comment ref="C247" authorId="0">
      <text>
        <r>
          <rPr>
            <b/>
            <sz val="8"/>
            <rFont val="Tahoma"/>
            <family val="0"/>
          </rPr>
          <t>Roland Damm:</t>
        </r>
        <r>
          <rPr>
            <sz val="8"/>
            <rFont val="Tahoma"/>
            <family val="0"/>
          </rPr>
          <t xml:space="preserve">
Heizung wurde gegen 15:00 Uhr in betrieb genommen
</t>
        </r>
      </text>
    </comment>
    <comment ref="C248" authorId="0">
      <text>
        <r>
          <rPr>
            <b/>
            <sz val="8"/>
            <rFont val="Tahoma"/>
            <family val="0"/>
          </rPr>
          <t>Roland Damm:</t>
        </r>
        <r>
          <rPr>
            <sz val="8"/>
            <rFont val="Tahoma"/>
            <family val="0"/>
          </rPr>
          <t xml:space="preserve">
Heizung gegen 19:30 Uhr wieder ausgeschaltet da Temperaturen im Haus um die 25 Grad</t>
        </r>
      </text>
    </comment>
    <comment ref="M255" authorId="0">
      <text>
        <r>
          <rPr>
            <b/>
            <sz val="8"/>
            <rFont val="Tahoma"/>
            <family val="0"/>
          </rPr>
          <t>Roland Damm:</t>
        </r>
        <r>
          <rPr>
            <sz val="8"/>
            <rFont val="Tahoma"/>
            <family val="0"/>
          </rPr>
          <t xml:space="preserve">
Als Durchschnitswert angenommen.
Basierend auf den Ergebnissen vom 3.11.07 bis 27.11.07</t>
        </r>
      </text>
    </comment>
    <comment ref="B267" authorId="0">
      <text>
        <r>
          <rPr>
            <b/>
            <sz val="8"/>
            <rFont val="Tahoma"/>
            <family val="0"/>
          </rPr>
          <t>Roland Damm:</t>
        </r>
        <r>
          <rPr>
            <sz val="8"/>
            <rFont val="Tahoma"/>
            <family val="0"/>
          </rPr>
          <t xml:space="preserve">
Lüftung neues Wochenprogramm einggeben</t>
        </r>
      </text>
    </comment>
    <comment ref="B270" authorId="0">
      <text>
        <r>
          <rPr>
            <b/>
            <sz val="8"/>
            <rFont val="Tahoma"/>
            <family val="0"/>
          </rPr>
          <t>Roland Damm:</t>
        </r>
        <r>
          <rPr>
            <sz val="8"/>
            <rFont val="Tahoma"/>
            <family val="0"/>
          </rPr>
          <t xml:space="preserve">
Zeitumstellung: ablesezeitraum = 25Std</t>
        </r>
      </text>
    </comment>
    <comment ref="K273" authorId="0">
      <text>
        <r>
          <rPr>
            <b/>
            <sz val="8"/>
            <rFont val="Tahoma"/>
            <family val="0"/>
          </rPr>
          <t>Roland Damm:</t>
        </r>
        <r>
          <rPr>
            <sz val="8"/>
            <rFont val="Tahoma"/>
            <family val="0"/>
          </rPr>
          <t xml:space="preserve">
auch wenn die soll Temp. 46° am unteren Mischer erreicht wird schaltet die Anlage nicht ab.</t>
        </r>
      </text>
    </comment>
    <comment ref="K276" authorId="0">
      <text>
        <r>
          <rPr>
            <b/>
            <sz val="8"/>
            <rFont val="Tahoma"/>
            <family val="0"/>
          </rPr>
          <t>Roland Damm:</t>
        </r>
        <r>
          <rPr>
            <sz val="8"/>
            <rFont val="Tahoma"/>
            <family val="0"/>
          </rPr>
          <t xml:space="preserve">
zum Zählereinbau musste die Anlage abgeschaltet werden. Der untere Fühler hatte auch die Soll Temp. von 46° vor der abschaltung war die Anlage aktive. Nach dem  Wiedereinschalten blieb sie erst einmal inaktiv. Später hat sie sich wieder eingeschaltet. Daher wahrscheinlich auch der geringere Verbrauch, der an diesem Tag deutlich unter den sonstigen Werten liegt.</t>
        </r>
      </text>
    </comment>
    <comment ref="N298" authorId="0">
      <text>
        <r>
          <rPr>
            <b/>
            <sz val="8"/>
            <rFont val="Tahoma"/>
            <family val="0"/>
          </rPr>
          <t>Roland Damm:</t>
        </r>
        <r>
          <rPr>
            <sz val="8"/>
            <rFont val="Tahoma"/>
            <family val="0"/>
          </rPr>
          <t xml:space="preserve">
Sa. war sehr sonnig, wir hatten &gt;25° im Haus trozdem ist die Heizung immer wieder angesprungen. Meiner Meinung nach zuviel verbrauch an diesem Tag ( Sa auf So )</t>
        </r>
      </text>
    </comment>
    <comment ref="N301" authorId="0">
      <text>
        <r>
          <rPr>
            <b/>
            <sz val="8"/>
            <rFont val="Tahoma"/>
            <family val="0"/>
          </rPr>
          <t>Roland Damm: Wärmetauscher</t>
        </r>
        <r>
          <rPr>
            <sz val="8"/>
            <rFont val="Tahoma"/>
            <family val="0"/>
          </rPr>
          <t xml:space="preserve">
läuft heute bei -3° extrem lange und in kurzen Abständen.
einschalten nicht wirklich mitbekommen, um 8:30 abgeschaltet.
lief aber min. 45Min. Wärmetauscher zeigt ansätze von vereisung. 
Bilder DSC DSC00624.JPG -&gt; DSC00630.JPG
An        / Aus
8:43       9:17
9:36       10:04   Fühler = -1°
10:23     10:29
10:49     10:58
11:18     11:25
11:31     11:35
11:54     11:59  Fühler = 3°
12:18</t>
        </r>
      </text>
    </comment>
    <comment ref="L307" authorId="0">
      <text>
        <r>
          <rPr>
            <b/>
            <sz val="8"/>
            <rFont val="Tahoma"/>
            <family val="0"/>
          </rPr>
          <t>Roland Damm: 03 auf 04.12.07
Um 0:30 Uhr Wassertemp. abgelessen oben 53Grad unten 43 Grad. Über Nacht hat sich nichts geändert um 6:50 die gleiche Temperatur oben und unten.</t>
        </r>
      </text>
    </comment>
    <comment ref="F9" authorId="0">
      <text>
        <r>
          <rPr>
            <b/>
            <sz val="8"/>
            <rFont val="Tahoma"/>
            <family val="0"/>
          </rPr>
          <t>Roland Damm:</t>
        </r>
        <r>
          <rPr>
            <sz val="8"/>
            <rFont val="Tahoma"/>
            <family val="0"/>
          </rPr>
          <t xml:space="preserve">
Temperatur zum Zeitpunkt der Ablessung
Wert wird an der Wärmepumpe abgenommen</t>
        </r>
      </text>
    </comment>
    <comment ref="J9" authorId="0">
      <text>
        <r>
          <rPr>
            <b/>
            <sz val="8"/>
            <rFont val="Tahoma"/>
            <family val="0"/>
          </rPr>
          <t>Roland Damm:</t>
        </r>
        <r>
          <rPr>
            <sz val="8"/>
            <rFont val="Tahoma"/>
            <family val="0"/>
          </rPr>
          <t xml:space="preserve">
Raumtemperatur zum Zeitpunkt der Ablesung.
vorderer Wert am eignen Raumfühler
hinterer Wert am Nilan Raumfühler</t>
        </r>
      </text>
    </comment>
    <comment ref="K9" authorId="0">
      <text>
        <r>
          <rPr>
            <b/>
            <sz val="8"/>
            <rFont val="Tahoma"/>
            <family val="0"/>
          </rPr>
          <t>Roland Damm:</t>
        </r>
        <r>
          <rPr>
            <sz val="8"/>
            <rFont val="Tahoma"/>
            <family val="0"/>
          </rPr>
          <t xml:space="preserve">
Aufgelaufener Wert Lüftung und Heizung</t>
        </r>
      </text>
    </comment>
    <comment ref="L9" authorId="0">
      <text>
        <r>
          <rPr>
            <b/>
            <sz val="8"/>
            <rFont val="Tahoma"/>
            <family val="0"/>
          </rPr>
          <t>Roland Damm:</t>
        </r>
        <r>
          <rPr>
            <sz val="8"/>
            <rFont val="Tahoma"/>
            <family val="0"/>
          </rPr>
          <t xml:space="preserve">
Aufgelaufener Wert des am Lüftungszähler abgemessenen Wertes</t>
        </r>
      </text>
    </comment>
    <comment ref="M9" authorId="0">
      <text>
        <r>
          <rPr>
            <b/>
            <sz val="8"/>
            <rFont val="Tahoma"/>
            <family val="0"/>
          </rPr>
          <t>Roland Damm:</t>
        </r>
        <r>
          <rPr>
            <sz val="8"/>
            <rFont val="Tahoma"/>
            <family val="0"/>
          </rPr>
          <t xml:space="preserve">
Tagesverbrauch ermittelt sich aus Verbrauch vom Vortag abzüglich des Tagesaktuellen Zählerstandes</t>
        </r>
      </text>
    </comment>
    <comment ref="N9" authorId="0">
      <text>
        <r>
          <rPr>
            <b/>
            <sz val="8"/>
            <rFont val="Tahoma"/>
            <family val="0"/>
          </rPr>
          <t>Roland Damm:</t>
        </r>
        <r>
          <rPr>
            <sz val="8"/>
            <rFont val="Tahoma"/>
            <family val="0"/>
          </rPr>
          <t xml:space="preserve">
Der Verbrauch der Heizung ermittelt sich aus dem Tagesaktuellen Zählerstand der Lüftung  abzüglich des Wertes vom Vortag. 
Das Ergebnis daraus wird mit dem Aufgelaufenen Tagesaktuellen Gesamtverbrauch der Heizung subtrahiert.</t>
        </r>
      </text>
    </comment>
    <comment ref="Q8" authorId="0">
      <text>
        <r>
          <rPr>
            <b/>
            <sz val="8"/>
            <rFont val="Tahoma"/>
            <family val="0"/>
          </rPr>
          <t>Roland Damm:</t>
        </r>
        <r>
          <rPr>
            <sz val="8"/>
            <rFont val="Tahoma"/>
            <family val="0"/>
          </rPr>
          <t xml:space="preserve">
Legende:
H = Haare waschen
D= Duschen
B = Baden</t>
        </r>
      </text>
    </comment>
    <comment ref="N319" authorId="0">
      <text>
        <r>
          <rPr>
            <b/>
            <sz val="8"/>
            <rFont val="Tahoma"/>
            <family val="0"/>
          </rPr>
          <t>Roland Damm: sehr hoher Verbrauch</t>
        </r>
        <r>
          <rPr>
            <sz val="8"/>
            <rFont val="Tahoma"/>
            <family val="0"/>
          </rPr>
          <t xml:space="preserve">
Laufzeiten der Anlage:
Um 8:00 bin ich aufgewacht die Anlage lief bereits. Um ~ 10:15 habe ich nach der Anlage geschaut, sie war vereist. Bild E:\Hausbau\Bilder\Heizung\vereiste Anlage 07.12.16.JPG
Das erste mal abgeschaltet hat sie um 10:58
an                          aus
11:16                     11:40
11:54                     11:55
12:00                     12:05
12:24                     12:31
12:38                     12:45
13:04                     13:11
13:30                     13:38
13:57                     14:05
14:24                     14:33
14:52                     15:00
? waren unterwegs
19:36                     19:57
20:13                     20:33</t>
        </r>
      </text>
    </comment>
    <comment ref="L309" authorId="0">
      <text>
        <r>
          <rPr>
            <b/>
            <sz val="8"/>
            <rFont val="Tahoma"/>
            <family val="0"/>
          </rPr>
          <t>Roland Damm: Fühlertemperaturen
um 12:30 Geduscht
Stand vor Duschen   nach Duschen   
53                             52
43                             27
37                             31
5                               6
wirklich Heises Wasser hatte ich nicht beim Duschen.
War grade noch im Rahmen.
Duschverhalten=
Abduschen und bei laufendem Wasser Harre waschen. Wasser aus, Einseifen, dann Wasser an und abduschen und noch kurzen Moment stehen bleiben.
Gegen 17:00 Uhr hat die Anlage mal wieder abgeschaltet Wassertemperatur unten 46° war erreicht.</t>
        </r>
        <r>
          <rPr>
            <sz val="8"/>
            <rFont val="Tahoma"/>
            <family val="0"/>
          </rPr>
          <t xml:space="preserve">
</t>
        </r>
      </text>
    </comment>
    <comment ref="L310" authorId="0">
      <text>
        <r>
          <rPr>
            <b/>
            <sz val="8"/>
            <rFont val="Tahoma"/>
            <family val="0"/>
          </rPr>
          <t>Roland Damm:</t>
        </r>
        <r>
          <rPr>
            <sz val="8"/>
            <rFont val="Tahoma"/>
            <family val="0"/>
          </rPr>
          <t xml:space="preserve"> 11:45
Wassertemperatur unten steht zeit 9:00 Uhr auf 45°</t>
        </r>
      </text>
    </comment>
    <comment ref="L301" authorId="0">
      <text>
        <r>
          <rPr>
            <b/>
            <sz val="8"/>
            <rFont val="Tahoma"/>
            <family val="0"/>
          </rPr>
          <t>Roland Damm:</t>
        </r>
        <r>
          <rPr>
            <sz val="8"/>
            <rFont val="Tahoma"/>
            <family val="0"/>
          </rPr>
          <t xml:space="preserve">
Lüftung heute das erste mal zeit langer Zeit wieder im Standby</t>
        </r>
      </text>
    </comment>
    <comment ref="L302" authorId="0">
      <text>
        <r>
          <rPr>
            <b/>
            <sz val="8"/>
            <rFont val="Tahoma"/>
            <family val="0"/>
          </rPr>
          <t>Roland Damm:</t>
        </r>
        <r>
          <rPr>
            <sz val="8"/>
            <rFont val="Tahoma"/>
            <family val="0"/>
          </rPr>
          <t xml:space="preserve">
Resultat nach abschalten vom Vortag gut 1KW weniger verbrauch.</t>
        </r>
      </text>
    </comment>
    <comment ref="L319" authorId="0">
      <text>
        <r>
          <rPr>
            <b/>
            <sz val="8"/>
            <rFont val="Tahoma"/>
            <family val="0"/>
          </rPr>
          <t>Roland Damm: 10:00</t>
        </r>
        <r>
          <rPr>
            <sz val="8"/>
            <rFont val="Tahoma"/>
            <family val="0"/>
          </rPr>
          <t xml:space="preserve">
Zeit gestern Nachmittag 15:00 hat sich an den Wassertemperaturen nichts geändert.
Oben 51° Unten 41°
Sarah und Susi sind nicht zuhause, ich habe bei Schwester nebenan geduscht.
WT Stand 13:00
oben 50° unten 42°
WT Stand 19:30
oben 52° unten 42°</t>
        </r>
      </text>
    </comment>
    <comment ref="L288" authorId="0">
      <text>
        <r>
          <rPr>
            <b/>
            <sz val="8"/>
            <rFont val="Tahoma"/>
            <family val="0"/>
          </rPr>
          <t>Roland Damm:</t>
        </r>
        <r>
          <rPr>
            <sz val="8"/>
            <rFont val="Tahoma"/>
            <family val="0"/>
          </rPr>
          <t xml:space="preserve">
Wasser Temp. steht den ganzen Tag auf 43°
bewust den Tag über auf Warmwasserverbrauch verzichtet.
Kontrolle um
~ 9:30 / 14:00 / 16:20
gegen 17:00 wurde warmes Wasser verbraucht danach stand die Temperatur auf 42° zwei Stunden später ohne weiteren Verbrauch hat sich nichts geändert.</t>
        </r>
      </text>
    </comment>
    <comment ref="L290" authorId="0">
      <text>
        <r>
          <rPr>
            <b/>
            <sz val="8"/>
            <rFont val="Tahoma"/>
            <family val="0"/>
          </rPr>
          <t>Roland Damm:</t>
        </r>
        <r>
          <rPr>
            <sz val="8"/>
            <rFont val="Tahoma"/>
            <family val="0"/>
          </rPr>
          <t xml:space="preserve">
Raumfühler von der Lüftung ins Wohnzimmer versetzt. </t>
        </r>
      </text>
    </comment>
    <comment ref="N321" authorId="0">
      <text>
        <r>
          <rPr>
            <b/>
            <sz val="8"/>
            <rFont val="Tahoma"/>
            <family val="0"/>
          </rPr>
          <t>Roland Damm:</t>
        </r>
        <r>
          <rPr>
            <sz val="8"/>
            <rFont val="Tahoma"/>
            <family val="0"/>
          </rPr>
          <t xml:space="preserve">
Anlage lief heute von 6:00 bis 10:36 durch und ist wieder vereist.
an              aus
10:57        11:28</t>
        </r>
      </text>
    </comment>
    <comment ref="N322" authorId="0">
      <text>
        <r>
          <rPr>
            <b/>
            <sz val="8"/>
            <rFont val="Tahoma"/>
            <family val="0"/>
          </rPr>
          <t>Roland Damm:</t>
        </r>
        <r>
          <rPr>
            <sz val="8"/>
            <rFont val="Tahoma"/>
            <family val="0"/>
          </rPr>
          <t xml:space="preserve">
Laufzeit von 6:00 bis 10:50</t>
        </r>
      </text>
    </comment>
    <comment ref="N323" authorId="0">
      <text>
        <r>
          <rPr>
            <b/>
            <sz val="8"/>
            <rFont val="Tahoma"/>
            <family val="0"/>
          </rPr>
          <t>Roland Damm: Am Behaglichkeitswert</t>
        </r>
        <r>
          <rPr>
            <sz val="8"/>
            <rFont val="Tahoma"/>
            <family val="0"/>
          </rPr>
          <t xml:space="preserve">
Raumtemperatur um 0,5 Grad auf 20,5° gesenkt.</t>
        </r>
      </text>
    </comment>
    <comment ref="N324" authorId="0">
      <text>
        <r>
          <rPr>
            <b/>
            <sz val="8"/>
            <rFont val="Tahoma"/>
            <family val="0"/>
          </rPr>
          <t>Roland Damm:</t>
        </r>
        <r>
          <rPr>
            <sz val="8"/>
            <rFont val="Tahoma"/>
            <family val="0"/>
          </rPr>
          <t xml:space="preserve">
Außentemp. in der Nacht -8°
Anlage lief vor 6:00 Uhr schon</t>
        </r>
      </text>
    </comment>
    <comment ref="F325" authorId="0">
      <text>
        <r>
          <rPr>
            <b/>
            <sz val="8"/>
            <rFont val="Tahoma"/>
            <family val="0"/>
          </rPr>
          <t>Roland Damm: 14:30</t>
        </r>
        <r>
          <rPr>
            <sz val="8"/>
            <rFont val="Tahoma"/>
            <family val="0"/>
          </rPr>
          <t xml:space="preserve">
erstmalig den ganzen Tag minus Grade</t>
        </r>
      </text>
    </comment>
    <comment ref="N326" authorId="0">
      <text>
        <r>
          <rPr>
            <b/>
            <sz val="8"/>
            <rFont val="Tahoma"/>
            <family val="0"/>
          </rPr>
          <t>Roland Damm: Die Grundeinstellung</t>
        </r>
        <r>
          <rPr>
            <sz val="8"/>
            <rFont val="Tahoma"/>
            <family val="0"/>
          </rPr>
          <t xml:space="preserve">
Raumtemperatur auf 20° gestellt, also noch einmal gesenkt.</t>
        </r>
      </text>
    </comment>
    <comment ref="C60" authorId="0">
      <text>
        <r>
          <rPr>
            <b/>
            <sz val="8"/>
            <rFont val="Tahoma"/>
            <family val="0"/>
          </rPr>
          <t>Roland Damm:</t>
        </r>
        <r>
          <rPr>
            <sz val="8"/>
            <rFont val="Tahoma"/>
            <family val="0"/>
          </rPr>
          <t xml:space="preserve">
Anlage wurde erste Januarwoche (05.01) in Betrieb genommen. Entspricht einer Laufzeit von 87 Tagen und einem Durchschnitsverbrauch von ~36Kwh am Tag</t>
        </r>
      </text>
    </comment>
    <comment ref="P288" authorId="0">
      <text>
        <r>
          <rPr>
            <b/>
            <sz val="8"/>
            <rFont val="Tahoma"/>
            <family val="0"/>
          </rPr>
          <t>Roland Damm:</t>
        </r>
        <r>
          <rPr>
            <sz val="8"/>
            <rFont val="Tahoma"/>
            <family val="0"/>
          </rPr>
          <t xml:space="preserve">
die Anlage sollte lange Laufzeiten wie auch lange Standzeiten haben.</t>
        </r>
      </text>
    </comment>
    <comment ref="M334" authorId="0">
      <text>
        <r>
          <rPr>
            <b/>
            <sz val="8"/>
            <rFont val="Tahoma"/>
            <family val="0"/>
          </rPr>
          <t>Roland Damm:</t>
        </r>
        <r>
          <rPr>
            <sz val="8"/>
            <rFont val="Tahoma"/>
            <family val="0"/>
          </rPr>
          <t xml:space="preserve">
Luftwechsel auf Komfort W eingestellt.</t>
        </r>
      </text>
    </comment>
    <comment ref="L337" authorId="0">
      <text>
        <r>
          <rPr>
            <b/>
            <sz val="8"/>
            <rFont val="Tahoma"/>
            <family val="0"/>
          </rPr>
          <t>Roland Damm:</t>
        </r>
        <r>
          <rPr>
            <sz val="8"/>
            <rFont val="Tahoma"/>
            <family val="0"/>
          </rPr>
          <t xml:space="preserve">
Lüftung war für Blowerdoor Test ca. 1,5 Std abgeschaltet</t>
        </r>
      </text>
    </comment>
    <comment ref="M337" authorId="0">
      <text>
        <r>
          <rPr>
            <b/>
            <sz val="8"/>
            <rFont val="Tahoma"/>
            <family val="0"/>
          </rPr>
          <t>Roland Damm:</t>
        </r>
        <r>
          <rPr>
            <sz val="8"/>
            <rFont val="Tahoma"/>
            <family val="0"/>
          </rPr>
          <t xml:space="preserve">
Luftwechsel wieder auf Energie zurück gestellt.
Auf KomfortW hatte ich den Eindruck es zieht.</t>
        </r>
      </text>
    </comment>
    <comment ref="N346" authorId="0">
      <text>
        <r>
          <rPr>
            <b/>
            <sz val="8"/>
            <rFont val="Tahoma"/>
            <family val="0"/>
          </rPr>
          <t>Roland Damm: Die Grundeinstellung</t>
        </r>
        <r>
          <rPr>
            <sz val="8"/>
            <rFont val="Tahoma"/>
            <family val="0"/>
          </rPr>
          <t xml:space="preserve">
um 9:00 geändert, die Raumtemperatur auf 21° angehoben.
verbrauch bis 9:00 war 7706,5</t>
        </r>
      </text>
    </comment>
    <comment ref="F345" authorId="0">
      <text>
        <r>
          <rPr>
            <b/>
            <sz val="8"/>
            <rFont val="Tahoma"/>
            <family val="0"/>
          </rPr>
          <t>Roland Damm:</t>
        </r>
        <r>
          <rPr>
            <sz val="8"/>
            <rFont val="Tahoma"/>
            <family val="0"/>
          </rPr>
          <t xml:space="preserve">
Nacht war Frostfrei</t>
        </r>
      </text>
    </comment>
    <comment ref="N347" authorId="0">
      <text>
        <r>
          <rPr>
            <b/>
            <sz val="8"/>
            <rFont val="Tahoma"/>
            <family val="0"/>
          </rPr>
          <t>Roland Damm:</t>
        </r>
        <r>
          <rPr>
            <sz val="8"/>
            <rFont val="Tahoma"/>
            <family val="0"/>
          </rPr>
          <t xml:space="preserve">
Raumtemperatur wieder gesenkt 20,5°
Die Regelung der Anlage arbeitet wiedersprüchlich bei Temperaturen &gt; 4 bis 5° wird es nur 22° im Raum
trotz Absenkung wird es bei Temperaturen &lt;4° im Raum &gt;23° </t>
        </r>
      </text>
    </comment>
    <comment ref="M289" authorId="0">
      <text>
        <r>
          <rPr>
            <b/>
            <sz val="8"/>
            <rFont val="Tahoma"/>
            <family val="0"/>
          </rPr>
          <t>Roland Damm:</t>
        </r>
        <r>
          <rPr>
            <sz val="8"/>
            <rFont val="Tahoma"/>
            <family val="0"/>
          </rPr>
          <t xml:space="preserve">
Raumtemperaturanzeige am C600 weicht um 2° Grad von anderen Temperaturfühlern ab.
Genormte Wärmebildkamera zeigt 20° dagegen stehen 22° am C600</t>
        </r>
      </text>
    </comment>
    <comment ref="M352" authorId="0">
      <text>
        <r>
          <rPr>
            <b/>
            <sz val="8"/>
            <rFont val="Tahoma"/>
            <family val="0"/>
          </rPr>
          <t>Roland Damm:</t>
        </r>
        <r>
          <rPr>
            <sz val="8"/>
            <rFont val="Tahoma"/>
            <family val="0"/>
          </rPr>
          <t xml:space="preserve">
Ausfall des Displays an der CST600</t>
        </r>
      </text>
    </comment>
    <comment ref="L353" authorId="0">
      <text>
        <r>
          <rPr>
            <b/>
            <sz val="8"/>
            <rFont val="Tahoma"/>
            <family val="0"/>
          </rPr>
          <t>Roland Damm:</t>
        </r>
        <r>
          <rPr>
            <sz val="8"/>
            <rFont val="Tahoma"/>
            <family val="0"/>
          </rPr>
          <t xml:space="preserve">
Der wert ist ein rechnericher, da an diesem Tag der Lüftungszähler nicht abgelesen wurde</t>
        </r>
      </text>
    </comment>
    <comment ref="A377" authorId="0">
      <text>
        <r>
          <rPr>
            <b/>
            <sz val="8"/>
            <rFont val="Tahoma"/>
            <family val="0"/>
          </rPr>
          <t>Roland Damm:</t>
        </r>
        <r>
          <rPr>
            <sz val="8"/>
            <rFont val="Tahoma"/>
            <family val="0"/>
          </rPr>
          <t xml:space="preserve">
Am 12.02.07 war der Zählerstand 1961,3 Kw
Das war der Verbrauch für den Zeitraum ab Inbetriebnahme am 05.01.07
Verbrauch am 12.02.08 warn vom 01.01.08
1121,5 KW das entspricht einem Wennigerverbrauch von *840Kw bei 5 Tagen mehr Laufzeit.</t>
        </r>
      </text>
    </comment>
    <comment ref="M373" authorId="0">
      <text>
        <r>
          <rPr>
            <b/>
            <sz val="8"/>
            <rFont val="Tahoma"/>
            <family val="0"/>
          </rPr>
          <t>Roland Damm:</t>
        </r>
        <r>
          <rPr>
            <sz val="8"/>
            <rFont val="Tahoma"/>
            <family val="0"/>
          </rPr>
          <t xml:space="preserve">
Herr Zaugg war vor Ort hat nach der Anlage geschaut. Nach dem der Kontakt vom Display in der Anlage gelöst wurde und wieder neu aufgesteckt wurde ging das Disply wieder.
Neue Software wurde aufgespielt so schnell war der Fühler T12 noch nie auf eingesteltem Wert ca 30Min.</t>
        </r>
      </text>
    </comment>
    <comment ref="N380" authorId="0">
      <text>
        <r>
          <rPr>
            <b/>
            <sz val="8"/>
            <rFont val="Tahoma"/>
            <family val="0"/>
          </rPr>
          <t>Roland Damm:</t>
        </r>
        <r>
          <rPr>
            <sz val="8"/>
            <rFont val="Tahoma"/>
            <family val="0"/>
          </rPr>
          <t xml:space="preserve">
zweimal kurz hintereinander die 04er Fehlermeldung.</t>
        </r>
      </text>
    </comment>
    <comment ref="M380" authorId="0">
      <text>
        <r>
          <rPr>
            <b/>
            <sz val="8"/>
            <rFont val="Tahoma"/>
            <family val="0"/>
          </rPr>
          <t>Roland Damm:</t>
        </r>
        <r>
          <rPr>
            <sz val="8"/>
            <rFont val="Tahoma"/>
            <family val="0"/>
          </rPr>
          <t xml:space="preserve">
erneut ausfall des Displays.
Reset über Steker lösen, 5Min waretn
und wieder einstecken.</t>
        </r>
      </text>
    </comment>
    <comment ref="M245" authorId="0">
      <text>
        <r>
          <rPr>
            <b/>
            <sz val="8"/>
            <rFont val="Tahoma"/>
            <family val="0"/>
          </rPr>
          <t>Roland Damm:</t>
        </r>
        <r>
          <rPr>
            <sz val="8"/>
            <rFont val="Tahoma"/>
            <family val="0"/>
          </rPr>
          <t xml:space="preserve">
verbrauch über die 6Tage im durchschnitt 12,23KW</t>
        </r>
      </text>
    </comment>
    <comment ref="F383" authorId="0">
      <text>
        <r>
          <rPr>
            <b/>
            <sz val="8"/>
            <rFont val="Tahoma"/>
            <family val="0"/>
          </rPr>
          <t>Roland Damm:</t>
        </r>
        <r>
          <rPr>
            <sz val="8"/>
            <rFont val="Tahoma"/>
            <family val="0"/>
          </rPr>
          <t xml:space="preserve">
-7° um 7:00Uhr</t>
        </r>
      </text>
    </comment>
    <comment ref="M386" authorId="0">
      <text>
        <r>
          <rPr>
            <b/>
            <sz val="8"/>
            <rFont val="Tahoma"/>
            <family val="0"/>
          </rPr>
          <t>Roland Damm:</t>
        </r>
        <r>
          <rPr>
            <sz val="8"/>
            <rFont val="Tahoma"/>
            <family val="0"/>
          </rPr>
          <t xml:space="preserve">
Temp auf 22° gestellt</t>
        </r>
      </text>
    </comment>
    <comment ref="M390" authorId="0">
      <text>
        <r>
          <rPr>
            <b/>
            <sz val="8"/>
            <rFont val="Tahoma"/>
            <family val="0"/>
          </rPr>
          <t>Roland Damm:</t>
        </r>
        <r>
          <rPr>
            <sz val="8"/>
            <rFont val="Tahoma"/>
            <family val="0"/>
          </rPr>
          <t xml:space="preserve">
Sonntags war Lüfterstufe 3 eingestellt</t>
        </r>
      </text>
    </comment>
    <comment ref="E391" authorId="0">
      <text>
        <r>
          <rPr>
            <b/>
            <sz val="8"/>
            <rFont val="Tahoma"/>
            <family val="0"/>
          </rPr>
          <t>Roland Damm:</t>
        </r>
        <r>
          <rPr>
            <sz val="8"/>
            <rFont val="Tahoma"/>
            <family val="0"/>
          </rPr>
          <t xml:space="preserve">
mit steigender Aussentemp. sinkt morgens die Raumtemp. heute nur 21°</t>
        </r>
      </text>
    </comment>
    <comment ref="F394" authorId="0">
      <text>
        <r>
          <rPr>
            <b/>
            <sz val="8"/>
            <rFont val="Tahoma"/>
            <family val="0"/>
          </rPr>
          <t>Roland Damm:</t>
        </r>
        <r>
          <rPr>
            <sz val="8"/>
            <rFont val="Tahoma"/>
            <family val="0"/>
          </rPr>
          <t xml:space="preserve">
Durchschnitts Temp. 5,9°</t>
        </r>
      </text>
    </comment>
    <comment ref="N373" authorId="0">
      <text>
        <r>
          <rPr>
            <b/>
            <sz val="8"/>
            <rFont val="Tahoma"/>
            <family val="0"/>
          </rPr>
          <t>Roland Damm:</t>
        </r>
        <r>
          <rPr>
            <sz val="8"/>
            <rFont val="Tahoma"/>
            <family val="0"/>
          </rPr>
          <t xml:space="preserve">
Fehlermeldung 04 an der Heizung.
Morgens lief sie noch danach ist mir nichts aufgefallen erst beim ablessen des Zählerstandes um 11:45.
Um 12:00 Herr Schlay auf den AB gesprochen mit bitte um Rückruf.
um 12:30 laut Beschreibung den Quittierknopf gedrückt.
Herr Kloster hat um 13:10 zurück gerufen.</t>
        </r>
      </text>
    </comment>
    <comment ref="M397" authorId="0">
      <text>
        <r>
          <rPr>
            <b/>
            <sz val="8"/>
            <rFont val="Tahoma"/>
            <family val="0"/>
          </rPr>
          <t>Roland Damm:</t>
        </r>
        <r>
          <rPr>
            <sz val="8"/>
            <rFont val="Tahoma"/>
            <family val="0"/>
          </rPr>
          <t xml:space="preserve">
Lüftung nach ablessen auf Energie umgestellt.
Gleich wieder auf KomfortW zurück.</t>
        </r>
      </text>
    </comment>
    <comment ref="M398" authorId="0">
      <text>
        <r>
          <rPr>
            <b/>
            <sz val="8"/>
            <rFont val="Tahoma"/>
            <family val="0"/>
          </rPr>
          <t>Roland Damm:</t>
        </r>
        <r>
          <rPr>
            <sz val="8"/>
            <rFont val="Tahoma"/>
            <family val="0"/>
          </rPr>
          <t xml:space="preserve">
Wassertempreratur jetzt auf oben 55, unten 50 zuvor waren es 50 und 46°
Ich habe nichts an den Einstellungen geändert.</t>
        </r>
      </text>
    </comment>
    <comment ref="C413" authorId="0">
      <text>
        <r>
          <rPr>
            <b/>
            <sz val="8"/>
            <rFont val="Tahoma"/>
            <family val="0"/>
          </rPr>
          <t>Roland Damm:</t>
        </r>
        <r>
          <rPr>
            <sz val="8"/>
            <rFont val="Tahoma"/>
            <family val="0"/>
          </rPr>
          <t xml:space="preserve">
Aufgelaufener Verbrauch am 19.03.07 waren 2847KW
Aufgelaufen vom 01.01.08 bis 19.03.08 sind 1920 KW
der März war kälter wie letztes Jahr
Einsparung gegenüber letztem Jahr 927Kw ~ 140,- Euro</t>
        </r>
      </text>
    </comment>
    <comment ref="C402" authorId="0">
      <text>
        <r>
          <rPr>
            <b/>
            <sz val="8"/>
            <rFont val="Tahoma"/>
            <family val="0"/>
          </rPr>
          <t>Roland Damm:</t>
        </r>
        <r>
          <rPr>
            <sz val="8"/>
            <rFont val="Tahoma"/>
            <family val="0"/>
          </rPr>
          <t xml:space="preserve">
Werte hochgerechnet Freitags nicht abgelessen</t>
        </r>
      </text>
    </comment>
    <comment ref="N410" authorId="0">
      <text>
        <r>
          <rPr>
            <b/>
            <sz val="8"/>
            <rFont val="Tahoma"/>
            <family val="0"/>
          </rPr>
          <t>Roland Damm:</t>
        </r>
        <r>
          <rPr>
            <sz val="8"/>
            <rFont val="Tahoma"/>
            <family val="0"/>
          </rPr>
          <t xml:space="preserve">
bei der Begehung mit Fa. Hennig + Fertig Anlage ausversehen auf Urlaub gestellt. Daher der geringe verbrauch.</t>
        </r>
      </text>
    </comment>
    <comment ref="N415" authorId="0">
      <text>
        <r>
          <rPr>
            <b/>
            <sz val="8"/>
            <rFont val="Tahoma"/>
            <family val="0"/>
          </rPr>
          <t>Roland Damm:</t>
        </r>
        <r>
          <rPr>
            <sz val="8"/>
            <rFont val="Tahoma"/>
            <family val="0"/>
          </rPr>
          <t xml:space="preserve">
Ausfall Fehlermeldung 04</t>
        </r>
      </text>
    </comment>
    <comment ref="F415" authorId="0">
      <text>
        <r>
          <rPr>
            <b/>
            <sz val="8"/>
            <rFont val="Tahoma"/>
            <family val="0"/>
          </rPr>
          <t>Roland Damm:</t>
        </r>
        <r>
          <rPr>
            <sz val="8"/>
            <rFont val="Tahoma"/>
            <family val="0"/>
          </rPr>
          <t xml:space="preserve">
rapider Temp. Rückgang um 14:00 nur noch 1° und Schneefall</t>
        </r>
      </text>
    </comment>
    <comment ref="E415" authorId="0">
      <text>
        <r>
          <rPr>
            <b/>
            <sz val="8"/>
            <rFont val="Tahoma"/>
            <family val="0"/>
          </rPr>
          <t>Roland Damm:</t>
        </r>
        <r>
          <rPr>
            <sz val="8"/>
            <rFont val="Tahoma"/>
            <family val="0"/>
          </rPr>
          <t xml:space="preserve">
abgelessen um 9:00</t>
        </r>
      </text>
    </comment>
    <comment ref="E417" authorId="0">
      <text>
        <r>
          <rPr>
            <b/>
            <sz val="8"/>
            <rFont val="Tahoma"/>
            <family val="0"/>
          </rPr>
          <t>Roland Damm:</t>
        </r>
        <r>
          <rPr>
            <sz val="8"/>
            <rFont val="Tahoma"/>
            <family val="0"/>
          </rPr>
          <t xml:space="preserve">
um 8:00</t>
        </r>
      </text>
    </comment>
    <comment ref="N416" authorId="0">
      <text>
        <r>
          <rPr>
            <b/>
            <sz val="8"/>
            <rFont val="Tahoma"/>
            <family val="0"/>
          </rPr>
          <t>Roland Damm:</t>
        </r>
        <r>
          <rPr>
            <sz val="8"/>
            <rFont val="Tahoma"/>
            <family val="0"/>
          </rPr>
          <t xml:space="preserve">
mehrere 04er Fehlermeldungen
die letzte um 23:00 Uhr</t>
        </r>
      </text>
    </comment>
    <comment ref="N417" authorId="0">
      <text>
        <r>
          <rPr>
            <b/>
            <sz val="8"/>
            <rFont val="Tahoma"/>
            <family val="0"/>
          </rPr>
          <t>Roland Damm:</t>
        </r>
        <r>
          <rPr>
            <sz val="8"/>
            <rFont val="Tahoma"/>
            <family val="0"/>
          </rPr>
          <t xml:space="preserve">
mehrere 04er Fehlermeldungen</t>
        </r>
      </text>
    </comment>
    <comment ref="N419" authorId="0">
      <text>
        <r>
          <rPr>
            <b/>
            <sz val="8"/>
            <rFont val="Tahoma"/>
            <family val="0"/>
          </rPr>
          <t>Roland Damm:</t>
        </r>
        <r>
          <rPr>
            <sz val="8"/>
            <rFont val="Tahoma"/>
            <family val="0"/>
          </rPr>
          <t xml:space="preserve">
mehrere 04er Fehlermeldungen</t>
        </r>
      </text>
    </comment>
    <comment ref="N426" authorId="0">
      <text>
        <r>
          <rPr>
            <b/>
            <sz val="8"/>
            <rFont val="Tahoma"/>
            <family val="0"/>
          </rPr>
          <t>Roland Damm:</t>
        </r>
        <r>
          <rPr>
            <sz val="8"/>
            <rFont val="Tahoma"/>
            <family val="0"/>
          </rPr>
          <t xml:space="preserve">
gegen 10:15 hat sich Herr Kloster gemeldet, auf seine Anweisung habe ich den Fühlerkontakt von Punkt 48 auf 44 versetzt und die Anlage eingeschaltet. Sie lief kurz an und ist nach nicht einmal 5Min. wieder in die 05er Fehelermeldung gegangen.
Nachmittags war Herr kloster noch einmal vor Ort und hat diverse, für mich nicht nachvollziehbare,  Einstellungen vorgenommen.
</t>
        </r>
      </text>
    </comment>
    <comment ref="N425" authorId="0">
      <text>
        <r>
          <rPr>
            <b/>
            <sz val="8"/>
            <rFont val="Tahoma"/>
            <family val="0"/>
          </rPr>
          <t>Roland Damm:</t>
        </r>
        <r>
          <rPr>
            <sz val="8"/>
            <rFont val="Tahoma"/>
            <family val="0"/>
          </rPr>
          <t xml:space="preserve">
gegen Mittag wurde die Steuereinheit ausgetauscht.
Kältemittel wurde auch aufgefüllt.
Danach lief die Anlage im Minutentakt. gegen Abend waren dann &gt; 24° im Haus.
Bei einem Telefonat mit Herr Görken, ca. 17:00, habe ich die Parameter zurück gesetzt.
Fusspunkt Tag 21°
Fusspunkt Nacht 16°
Heizkurve auf 33
Vorlauf auf max 32° 
Erneuter Ausfall der Anlage mit der Fehlermeldung 05 am Mo. Abend ca. 21:30</t>
        </r>
      </text>
    </comment>
    <comment ref="N427" authorId="0">
      <text>
        <r>
          <rPr>
            <b/>
            <sz val="8"/>
            <rFont val="Tahoma"/>
            <family val="0"/>
          </rPr>
          <t>Roland Damm:</t>
        </r>
        <r>
          <rPr>
            <sz val="8"/>
            <rFont val="Tahoma"/>
            <family val="0"/>
          </rPr>
          <t xml:space="preserve">
Fehlermeldung 05
lief noch eine Zeit am Morgen und ist gegen ca. 8:00 ausgefallen</t>
        </r>
      </text>
    </comment>
    <comment ref="N428" authorId="0">
      <text>
        <r>
          <rPr>
            <b/>
            <sz val="8"/>
            <rFont val="Tahoma"/>
            <family val="0"/>
          </rPr>
          <t>Roland Damm:</t>
        </r>
        <r>
          <rPr>
            <sz val="8"/>
            <rFont val="Tahoma"/>
            <family val="0"/>
          </rPr>
          <t xml:space="preserve">
Anlage steht seit 02.04 ca. 8:00 auf Fehlermeldung und hat trozdem 2,85 KW verbraucht!
Warum?</t>
        </r>
      </text>
    </comment>
    <comment ref="N429" authorId="0">
      <text>
        <r>
          <rPr>
            <b/>
            <sz val="8"/>
            <rFont val="Tahoma"/>
            <family val="0"/>
          </rPr>
          <t>Roland Damm:</t>
        </r>
        <r>
          <rPr>
            <sz val="8"/>
            <rFont val="Tahoma"/>
            <family val="0"/>
          </rPr>
          <t xml:space="preserve">
Die Anlage geht nicht in die Nachtabsenkung.
Geht kurz aus um gleich wieder anzuspringen.
Habe einen Stillstandsphase abgepasst um sie abzuschalten.
Um 7:30 wieder in Betrieb genommen verabschiedet sich nach kurzer zeit mit einer 04 Fehlermeldung. Nach Quittieren des Fehlers lief sie 5Min und geht dann in eine 05er Fehlermeldung. Um 11:05 die Anlage wieder eingeschaltet.
</t>
        </r>
      </text>
    </comment>
    <comment ref="N432" authorId="0">
      <text>
        <r>
          <rPr>
            <b/>
            <sz val="8"/>
            <rFont val="Tahoma"/>
            <family val="0"/>
          </rPr>
          <t>Roland Damm:</t>
        </r>
        <r>
          <rPr>
            <sz val="8"/>
            <rFont val="Tahoma"/>
            <family val="0"/>
          </rPr>
          <t xml:space="preserve">
Anlage ausgeschaltet und Heizlüfter angeschlossen.</t>
        </r>
      </text>
    </comment>
    <comment ref="N441" authorId="0">
      <text>
        <r>
          <rPr>
            <b/>
            <sz val="8"/>
            <rFont val="Tahoma"/>
            <family val="0"/>
          </rPr>
          <t>Roland Damm:
Aufgelaufener Verbrauch seit 14.04. 15:00 Uhr</t>
        </r>
        <r>
          <rPr>
            <sz val="8"/>
            <rFont val="Tahoma"/>
            <family val="0"/>
          </rPr>
          <t xml:space="preserve">
Enev-air hat sich für zwischen 9:00 / 10:00 Uhr angekündigt.
Waren um ~9:30 da, gegangen gegen 15:00
Haben Fühler und U-Pumpe angelegt und angeschlossen. Dieverse Probeläufe gemacht, erst gab es noch den Fehler 05. (Fühler will ich bezahlen, dran denken)
Nach ablassen von Kühlmittel und änderungen einiger Parameter lief sie dann augenscheinlich.
Es wurde noch etwas an einem Expansionsventil gestellt und noch einmal Parametr verändert. Laut der beiden Herren bei der Verabschiedung geht sie jetzt.
Nachdem die Anlage nun mit einer Abtaung und sofortigem wiederanlaufen ununterbrochen bis ca. 17:00  gelaufen ist habe ich die beiden Herren noch einmal angerufen.
Daraufhin haben wir über Telefon noch einmal veränderungen im Menü vorgenommen. Resultat war nun taktet sie wieder ununterbrochen.
Daraufhin habe ich die Herren wieder angerufen und das erste bin ich Harsch geworden und habe eine Frist gestzt bis 17:04.08 10:00 sich etwas zu überlegen, ansonsten gehe ich zum Anwalt. (da sprach auch der Frust)
Herr Goerke hat sich dann noch einmal bei mir gemeldet und darum gebeten mich am 17.04. Vormittags zu kontaktieren. Dem habe ich zugestimmt.
gegen 10:00 Uhr haben wir die Anlage dann abgeschaltet.
</t>
        </r>
      </text>
    </comment>
    <comment ref="N440" authorId="0">
      <text>
        <r>
          <rPr>
            <b/>
            <sz val="8"/>
            <rFont val="Tahoma"/>
            <family val="0"/>
          </rPr>
          <t>Roland Damm:</t>
        </r>
        <r>
          <rPr>
            <sz val="8"/>
            <rFont val="Tahoma"/>
            <family val="0"/>
          </rPr>
          <t xml:space="preserve">
Anlage um 16:30 wieder eingeschaltet.</t>
        </r>
      </text>
    </comment>
    <comment ref="N439" authorId="0">
      <text>
        <r>
          <rPr>
            <b/>
            <sz val="8"/>
            <rFont val="Tahoma"/>
            <family val="0"/>
          </rPr>
          <t>Roland Damm:
Der Verbrauch ist die vergangenen Tage, seit 08.04-11:45 aufgelaufen.</t>
        </r>
        <r>
          <rPr>
            <sz val="8"/>
            <rFont val="Tahoma"/>
            <family val="0"/>
          </rPr>
          <t xml:space="preserve">
Pufferspeicher wurde gesetzt.
Anlage lief ab ~ 15:00 bis ca. 18:30 danch wieder in Fehlermeldung 05</t>
        </r>
      </text>
    </comment>
    <comment ref="N444" authorId="0">
      <text>
        <r>
          <rPr>
            <b/>
            <sz val="8"/>
            <rFont val="Tahoma"/>
            <family val="0"/>
          </rPr>
          <t>Roland Damm:</t>
        </r>
        <r>
          <rPr>
            <sz val="8"/>
            <rFont val="Tahoma"/>
            <family val="0"/>
          </rPr>
          <t xml:space="preserve">
Herr Gorke hat sich gegen 8:30 gemeldet, wollte noch Versuche über Telefonisch geführte Menüeinstellungen machen. Das habe ich abgelehnt da mir die Fehlerquelle zu hoch erschien und darum gebeten das sie vorbeischauen.
Herr Goerke und Kloster waren gegen 13:00 da.
Beide waren sehr kurz angebunden / Wortkarg.
Haben die Steuereinheit erneut getauscht, angeblich war sie wieder defekt.
Auf meine Frage hin, ob einen andere Anlage auch noch solche zicken macht wie meine, wurde die von Herr Goerken verneint.
Um 14:15 sind sie gegangen.
Laut Aussage läuft sie jetzt.
Ich selbst kann das nicht beurteilen und leider wird man das auch erst in der kommenden Heizsaison wirklich feststellen können.
Die optimierung der Heizkurve muss ich selbst vornehmen.
Obwohl ich sagte lieber fange ich etwas tiefer an und arbeite mich langsam nach oben haben sie die Kurve auf 45 stehen lassen.
Über die Sommermonate soll die Anlage nicht abgeschaltet werden. Besser wäre die Heizgrenze weiter herab zu setzen ~13° und zur Heizsaison wieder anzuheben.
Die Interne Umwelzpumpe soll nur nach anforderung oder als Schutzfunktion laufen. Bei einerem erneuten anschauen der Anlage ca10Min. nach verlassen des Hauses war die Interne Pumpe  in betrieb, sofort Kloster angerufen der obige Aussage bestätigt hat und meinte es habe alles seine richtigkeit.
Trotz der "hohen 11°" um 16:15 Außentemperaturen springt sie meiner Meinung nach zu offt an. Da frage ich mich was der Sinn eines Pufferspeichers ist. Das unterscheidet sich im Moment noch nicht zu dem Betrieb ohne Puffer.
Ist bis 16:29 gelaufen.
Raumtemperatur unten im Wohnzimer sind 24,4° auf der Nilan 25
Im Büro sind es 25,5 Grad da kommt jetzt auch noch die Sonneneinstrahlung hinzu.
An um 17:03 aus um 17:13
An um 17:47 aus um 17:58
An um 18:29 aus um 18:46
An um 19:21 aus um 19:40</t>
        </r>
      </text>
    </comment>
    <comment ref="E446" authorId="0">
      <text>
        <r>
          <rPr>
            <b/>
            <sz val="8"/>
            <rFont val="Tahoma"/>
            <family val="0"/>
          </rPr>
          <t>Roland Damm:</t>
        </r>
        <r>
          <rPr>
            <sz val="8"/>
            <rFont val="Tahoma"/>
            <family val="0"/>
          </rPr>
          <t xml:space="preserve">
Raumtemperatur Wohnzimmer 24,1°
</t>
        </r>
      </text>
    </comment>
    <comment ref="N446" authorId="0">
      <text>
        <r>
          <rPr>
            <b/>
            <sz val="8"/>
            <rFont val="Tahoma"/>
            <family val="0"/>
          </rPr>
          <t>Roland Damm:</t>
        </r>
        <r>
          <rPr>
            <sz val="8"/>
            <rFont val="Tahoma"/>
            <family val="0"/>
          </rPr>
          <t xml:space="preserve">
Läuft um 8:09 zum dritten mal heute morgen ohne Unterbrechung an. Aus dann um 8:14
Sonst waren die Laufzeiten bei den Temperaturen bis etwa 7:30 - 7:45
warum ich das Weis? das ist die Zeit wo ich mit meiner Tochter beim Frühstück sitze und die Anlage höre wenn sie an oder aus geht.
An um 12:02 aus um 12:02 ca. 20sec.
An um 14:48 aus um 14:50
Am Nachmittag noch des öfteren so kurze Schaltphasen gehabt. Zeit nicht aufgenommen da im Garten gearbeitet.
An um 17:19 aus um 17:24</t>
        </r>
      </text>
    </comment>
    <comment ref="N10" authorId="0">
      <text>
        <r>
          <rPr>
            <b/>
            <sz val="8"/>
            <rFont val="Tahoma"/>
            <family val="0"/>
          </rPr>
          <t>Roland Damm:</t>
        </r>
        <r>
          <rPr>
            <sz val="8"/>
            <rFont val="Tahoma"/>
            <family val="0"/>
          </rPr>
          <t xml:space="preserve">
Bei der Inbetriebnahme war eine Kupferleitung in der Anlage undicht. Diese wurde von der Kältemittelfirma repariert.</t>
        </r>
      </text>
    </comment>
    <comment ref="D450" authorId="0">
      <text>
        <r>
          <rPr>
            <b/>
            <sz val="8"/>
            <rFont val="Tahoma"/>
            <family val="0"/>
          </rPr>
          <t>Roland Damm:</t>
        </r>
        <r>
          <rPr>
            <sz val="8"/>
            <rFont val="Tahoma"/>
            <family val="0"/>
          </rPr>
          <t xml:space="preserve">
Wohnzimmer 24,4°</t>
        </r>
      </text>
    </comment>
    <comment ref="N452" authorId="0">
      <text>
        <r>
          <rPr>
            <b/>
            <sz val="8"/>
            <rFont val="Tahoma"/>
            <family val="0"/>
          </rPr>
          <t>Roland Damm:</t>
        </r>
        <r>
          <rPr>
            <sz val="8"/>
            <rFont val="Tahoma"/>
            <family val="0"/>
          </rPr>
          <t xml:space="preserve">
lief am morgen vor 7:00 
das habe ich nicht notiert
an um 7:10 aus um 8:00
an um 8:30 aus um 8:36
an um 9:07 aus um 9:22
an um 9:56 aus um 10:07
an um 10:41 aus um 10:52
an um 11:26 aus um 11:38
Starts nach Datenaufnahme.
an um 12:12 aus um 12:27
an um 13:01 aus um 13:11
an um 13:45 aus um 13:56
an um 14:30 aus um 14:32
Zählerstand zwischen abgelesen.
an um 15:06 aus um 15:09
an um 15:43 aus um 15:55
an um 16:29 aus um 16:41
an um 17:24 aus um 17:40
an um 18:13 aus um 18:17
so jetzt hab ich keine Lust mehr und will etwas Musik hören und nicht nur die Heizung.</t>
        </r>
      </text>
    </comment>
    <comment ref="N454" authorId="0">
      <text>
        <r>
          <rPr>
            <b/>
            <sz val="8"/>
            <rFont val="Tahoma"/>
            <family val="0"/>
          </rPr>
          <t>Roland Damm:
Anlage steht auf Sommerbetrieb seit ~9:00 hat 13,39Kw verbraucht.</t>
        </r>
        <r>
          <rPr>
            <sz val="8"/>
            <rFont val="Tahoma"/>
            <family val="0"/>
          </rPr>
          <t xml:space="preserve">
Da der Außenfühler nicht auf der Nordseite sitzt, ist nicht möglich. Bekommt die Anlage durch die Sonneneinstrahlung heute 10:20 vorgegaukelt das es schon 24,7° wären. Gemessen an einem im Schatten liegenden Fühler sind es aber nur 14,6°
um 12:02 ist sie wieder angesprungen.
Da ich jetzt weg muss ka
um 12:02 ist sie wieder ausgeganngen
</t>
        </r>
      </text>
    </comment>
    <comment ref="N457" authorId="0">
      <text>
        <r>
          <rPr>
            <b/>
            <sz val="8"/>
            <rFont val="Tahoma"/>
            <family val="0"/>
          </rPr>
          <t>Roland Damm:</t>
        </r>
        <r>
          <rPr>
            <sz val="8"/>
            <rFont val="Tahoma"/>
            <family val="0"/>
          </rPr>
          <t xml:space="preserve">
verglichen mit KW 2 und KW 3 in denen ähnlich milde Bedinungen herschten weicht der Verbrauch eindeutig nach oben ab.
Bei Temp. über 10° lag der Verbrauch bei unter 10Kw Raumtemperaturen lagen bei 22,8 bis über 23°</t>
        </r>
      </text>
    </comment>
    <comment ref="P442" authorId="0">
      <text>
        <r>
          <rPr>
            <b/>
            <sz val="8"/>
            <rFont val="Tahoma"/>
            <family val="0"/>
          </rPr>
          <t>Roland Damm:</t>
        </r>
        <r>
          <rPr>
            <sz val="8"/>
            <rFont val="Tahoma"/>
            <family val="0"/>
          </rPr>
          <t xml:space="preserve">
die alten waren sehr verschmutzt seit der letzten Reinigung</t>
        </r>
      </text>
    </comment>
    <comment ref="J458" authorId="0">
      <text>
        <r>
          <rPr>
            <b/>
            <sz val="8"/>
            <rFont val="Tahoma"/>
            <family val="0"/>
          </rPr>
          <t>Roland Damm:</t>
        </r>
        <r>
          <rPr>
            <sz val="8"/>
            <rFont val="Tahoma"/>
            <family val="0"/>
          </rPr>
          <t xml:space="preserve">
Terrasentür steht offen</t>
        </r>
      </text>
    </comment>
    <comment ref="J466" authorId="0">
      <text>
        <r>
          <rPr>
            <b/>
            <sz val="8"/>
            <rFont val="Tahoma"/>
            <family val="0"/>
          </rPr>
          <t>Roland Damm:</t>
        </r>
        <r>
          <rPr>
            <sz val="8"/>
            <rFont val="Tahoma"/>
            <family val="0"/>
          </rPr>
          <t xml:space="preserve">
Terrasentür steht offen</t>
        </r>
      </text>
    </comment>
    <comment ref="M470" authorId="0">
      <text>
        <r>
          <rPr>
            <b/>
            <sz val="8"/>
            <rFont val="Tahoma"/>
            <family val="0"/>
          </rPr>
          <t>Roland Damm:</t>
        </r>
        <r>
          <rPr>
            <sz val="8"/>
            <rFont val="Tahoma"/>
            <family val="0"/>
          </rPr>
          <t xml:space="preserve">
Am Vormittag gemerkt das die Lüftung Zuluftseitig überhaupt nicht läuft. Zuluftwert bei der abfrage = 0. Anlage steht auf Warten und Luftwechsel Energie.
Lüftung auf Komfort gestellt.</t>
        </r>
      </text>
    </comment>
    <comment ref="M471" authorId="0">
      <text>
        <r>
          <rPr>
            <b/>
            <sz val="8"/>
            <rFont val="Tahoma"/>
            <family val="0"/>
          </rPr>
          <t>Roland Damm:</t>
        </r>
        <r>
          <rPr>
            <sz val="8"/>
            <rFont val="Tahoma"/>
            <family val="0"/>
          </rPr>
          <t xml:space="preserve">
Auf Einstellung Komfort kann ich auser einem höheren Stromverbrauch keine merkbare Änderung erkennen. Zwar wird nun bei der Wasserbereitung die Zuluftstufe nicht abgeschaltet doch wird dadurch die Luftqualität im Haus nicht besser
Lüftung wieder auf KomfortW zurück gestellt</t>
        </r>
      </text>
    </comment>
  </commentList>
</comments>
</file>

<file path=xl/comments2.xml><?xml version="1.0" encoding="utf-8"?>
<comments xmlns="http://schemas.openxmlformats.org/spreadsheetml/2006/main">
  <authors>
    <author>Roland Damm</author>
  </authors>
  <commentList>
    <comment ref="K17" authorId="0">
      <text>
        <r>
          <rPr>
            <b/>
            <sz val="8"/>
            <rFont val="Tahoma"/>
            <family val="0"/>
          </rPr>
          <t>Roland Damm:</t>
        </r>
        <r>
          <rPr>
            <sz val="8"/>
            <rFont val="Tahoma"/>
            <family val="0"/>
          </rPr>
          <t xml:space="preserve">
Mo. Abend 20:00 Uhr </t>
        </r>
      </text>
    </comment>
    <comment ref="C17" authorId="0">
      <text>
        <r>
          <rPr>
            <b/>
            <sz val="8"/>
            <rFont val="Tahoma"/>
            <family val="0"/>
          </rPr>
          <t>Roland Damm:</t>
        </r>
        <r>
          <rPr>
            <sz val="8"/>
            <rFont val="Tahoma"/>
            <family val="0"/>
          </rPr>
          <t xml:space="preserve">
steht in der Nachtabsenkung auf Sommerbetrieb.
Das war vorher nicht so.
Sekundäre U-Pumpe ist aus</t>
        </r>
      </text>
    </comment>
  </commentList>
</comments>
</file>

<file path=xl/comments3.xml><?xml version="1.0" encoding="utf-8"?>
<comments xmlns="http://schemas.openxmlformats.org/spreadsheetml/2006/main">
  <authors>
    <author>Roland Damm</author>
  </authors>
  <commentList>
    <comment ref="B8" authorId="0">
      <text>
        <r>
          <rPr>
            <b/>
            <sz val="8"/>
            <rFont val="Tahoma"/>
            <family val="0"/>
          </rPr>
          <t>Roland Damm:</t>
        </r>
        <r>
          <rPr>
            <sz val="8"/>
            <rFont val="Tahoma"/>
            <family val="0"/>
          </rPr>
          <t xml:space="preserve">
Stand 12.02</t>
        </r>
      </text>
    </comment>
    <comment ref="A25" authorId="0">
      <text>
        <r>
          <rPr>
            <b/>
            <sz val="8"/>
            <rFont val="Tahoma"/>
            <family val="0"/>
          </rPr>
          <t>Roland Damm:</t>
        </r>
        <r>
          <rPr>
            <sz val="8"/>
            <rFont val="Tahoma"/>
            <family val="0"/>
          </rPr>
          <t xml:space="preserve">
aufgelaufener Verbrauch am 13.05.07 3780 Kw
Am 13.05.08 waren es 2852
was einer Einsparung von 938Kw entspricht</t>
        </r>
      </text>
    </comment>
    <comment ref="A24" authorId="0">
      <text>
        <r>
          <rPr>
            <b/>
            <sz val="8"/>
            <rFont val="Tahoma"/>
            <family val="0"/>
          </rPr>
          <t>Roland Damm:</t>
        </r>
        <r>
          <rPr>
            <sz val="8"/>
            <rFont val="Tahoma"/>
            <family val="0"/>
          </rPr>
          <t xml:space="preserve">
aufgelaufener Verbrauch 3170 KW am 01.04.07
im Vergleichszeitraum 08 waren es nur noch 2228,5 KW
ist eine Einsparung von 941,5 Kw
Diesen Monat große Probleme mit der Wärmepumpe EnEV-AIR war mehrmals im Haus.
Die Steuereinheit wurde 2mal getauscht.</t>
        </r>
      </text>
    </comment>
    <comment ref="A28" authorId="0">
      <text>
        <r>
          <rPr>
            <b/>
            <sz val="8"/>
            <rFont val="Tahoma"/>
            <family val="0"/>
          </rPr>
          <t>Roland Damm:</t>
        </r>
        <r>
          <rPr>
            <sz val="8"/>
            <rFont val="Tahoma"/>
            <family val="0"/>
          </rPr>
          <t xml:space="preserve">
Aufgelaufener Verbrauch am - 31.08.07 = 4681,4 Kw
- 31.08.08 = 3386,9 Kw
Ersparniss gegenüber 07 =
1294,5 Kw
</t>
        </r>
      </text>
    </comment>
    <comment ref="A22" authorId="0">
      <text>
        <r>
          <rPr>
            <b/>
            <sz val="8"/>
            <rFont val="Tahoma"/>
            <family val="0"/>
          </rPr>
          <t>Roland Damm:</t>
        </r>
        <r>
          <rPr>
            <sz val="8"/>
            <rFont val="Tahoma"/>
            <family val="0"/>
          </rPr>
          <t xml:space="preserve">
Lüftung wurde am 08.02 mit neuer Software versehen</t>
        </r>
      </text>
    </comment>
  </commentList>
</comments>
</file>

<file path=xl/comments4.xml><?xml version="1.0" encoding="utf-8"?>
<comments xmlns="http://schemas.openxmlformats.org/spreadsheetml/2006/main">
  <authors>
    <author>Roland Damm</author>
  </authors>
  <commentList>
    <comment ref="E9" authorId="0">
      <text>
        <r>
          <rPr>
            <b/>
            <sz val="8"/>
            <rFont val="Tahoma"/>
            <family val="0"/>
          </rPr>
          <t>Roland Damm:</t>
        </r>
        <r>
          <rPr>
            <sz val="8"/>
            <rFont val="Tahoma"/>
            <family val="0"/>
          </rPr>
          <t xml:space="preserve">
Temperatur zum Zeitpunkt der ablessung</t>
        </r>
      </text>
    </comment>
    <comment ref="G9" authorId="0">
      <text>
        <r>
          <rPr>
            <b/>
            <sz val="8"/>
            <rFont val="Tahoma"/>
            <family val="0"/>
          </rPr>
          <t>Roland Damm:</t>
        </r>
        <r>
          <rPr>
            <sz val="8"/>
            <rFont val="Tahoma"/>
            <family val="0"/>
          </rPr>
          <t xml:space="preserve">
Raumtemperatur zum Zeitpunkt der Ablesung.
vorderer Wert am eignen Raumfühler
hinterer Wert am Nilan Raumfühler</t>
        </r>
      </text>
    </comment>
    <comment ref="H9" authorId="0">
      <text>
        <r>
          <rPr>
            <b/>
            <sz val="8"/>
            <rFont val="Tahoma"/>
            <family val="0"/>
          </rPr>
          <t>Roland Damm:</t>
        </r>
        <r>
          <rPr>
            <sz val="8"/>
            <rFont val="Tahoma"/>
            <family val="0"/>
          </rPr>
          <t xml:space="preserve">
Aufgelaufener Wert Lüftung und Heizung</t>
        </r>
      </text>
    </comment>
    <comment ref="J9" authorId="0">
      <text>
        <r>
          <rPr>
            <b/>
            <sz val="8"/>
            <rFont val="Tahoma"/>
            <family val="0"/>
          </rPr>
          <t>Roland Damm:</t>
        </r>
        <r>
          <rPr>
            <sz val="8"/>
            <rFont val="Tahoma"/>
            <family val="0"/>
          </rPr>
          <t xml:space="preserve">
Aufgelaufener Wert des am Lüftungszähler abgemessenen Wertes</t>
        </r>
      </text>
    </comment>
    <comment ref="K9" authorId="0">
      <text>
        <r>
          <rPr>
            <b/>
            <sz val="8"/>
            <rFont val="Tahoma"/>
            <family val="0"/>
          </rPr>
          <t>Roland Damm:</t>
        </r>
        <r>
          <rPr>
            <sz val="8"/>
            <rFont val="Tahoma"/>
            <family val="0"/>
          </rPr>
          <t xml:space="preserve">
Tagesverbrauch ermittelt sich aus Verbrauch vom Vortag abzüglich des Tagesaktuellen Zählerstandes</t>
        </r>
      </text>
    </comment>
    <comment ref="L9" authorId="0">
      <text>
        <r>
          <rPr>
            <b/>
            <sz val="8"/>
            <rFont val="Tahoma"/>
            <family val="0"/>
          </rPr>
          <t>Roland Damm:</t>
        </r>
        <r>
          <rPr>
            <sz val="8"/>
            <rFont val="Tahoma"/>
            <family val="0"/>
          </rPr>
          <t xml:space="preserve">
Der Verbrauch der Heizung ermittelt sich aus dem Tagesaktuellen Zählerstand der Lüftung (I) abzüglich des Wertes vom Vortag. 
Das Ergebnis daraus wird mit dem Aufgelaufenen Tagesaktuellen Gesamtverbrauch der Heizung (G) subtrahiert.</t>
        </r>
      </text>
    </comment>
    <comment ref="C102" authorId="0">
      <text>
        <r>
          <rPr>
            <b/>
            <sz val="8"/>
            <rFont val="Tahoma"/>
            <family val="0"/>
          </rPr>
          <t>Roland Damm:</t>
        </r>
        <r>
          <rPr>
            <sz val="8"/>
            <rFont val="Tahoma"/>
            <family val="0"/>
          </rPr>
          <t xml:space="preserve">
Durchschnittlicher Tagesverbrauch vom 02.04 bis 13.05 / 14,43 KW/h</t>
        </r>
      </text>
    </comment>
    <comment ref="D102" authorId="0">
      <text>
        <r>
          <rPr>
            <b/>
            <sz val="8"/>
            <rFont val="Tahoma"/>
            <family val="0"/>
          </rPr>
          <t>Roland Damm:</t>
        </r>
        <r>
          <rPr>
            <sz val="8"/>
            <rFont val="Tahoma"/>
            <family val="0"/>
          </rPr>
          <t xml:space="preserve">
Durchschnittlicher Tagesverbrauch von 17,7KW</t>
        </r>
      </text>
    </comment>
    <comment ref="C203" authorId="0">
      <text>
        <r>
          <rPr>
            <b/>
            <sz val="8"/>
            <rFont val="Tahoma"/>
            <family val="0"/>
          </rPr>
          <t>Roland Damm:</t>
        </r>
        <r>
          <rPr>
            <sz val="8"/>
            <rFont val="Tahoma"/>
            <family val="0"/>
          </rPr>
          <t xml:space="preserve">
Durchschnittlicher Tagesverbrauch vom 13.05 bis 22.08 
7,96 KW</t>
        </r>
      </text>
    </comment>
    <comment ref="D203" authorId="0">
      <text>
        <r>
          <rPr>
            <b/>
            <sz val="8"/>
            <rFont val="Tahoma"/>
            <family val="0"/>
          </rPr>
          <t>Roland Damm:</t>
        </r>
        <r>
          <rPr>
            <sz val="8"/>
            <rFont val="Tahoma"/>
            <family val="0"/>
          </rPr>
          <t xml:space="preserve">
Durchschnittlicher Tagesverbrauch vom 13.05 bis 22.08
16 KW/h</t>
        </r>
      </text>
    </comment>
    <comment ref="K203" authorId="0">
      <text>
        <r>
          <rPr>
            <b/>
            <sz val="8"/>
            <rFont val="Tahoma"/>
            <family val="0"/>
          </rPr>
          <t>Roland Damm:</t>
        </r>
        <r>
          <rPr>
            <sz val="8"/>
            <rFont val="Tahoma"/>
            <family val="0"/>
          </rPr>
          <t xml:space="preserve">
Aufgelaufener Verbrauch der Lüftung vom 13.05 bis 22.08</t>
        </r>
      </text>
    </comment>
    <comment ref="H245" authorId="0">
      <text>
        <r>
          <rPr>
            <b/>
            <sz val="8"/>
            <rFont val="Tahoma"/>
            <family val="0"/>
          </rPr>
          <t>Roland Damm:</t>
        </r>
        <r>
          <rPr>
            <sz val="8"/>
            <rFont val="Tahoma"/>
            <family val="0"/>
          </rPr>
          <t xml:space="preserve">
verbrauch über die 6Tage  73,4KW</t>
        </r>
      </text>
    </comment>
    <comment ref="C247" authorId="0">
      <text>
        <r>
          <rPr>
            <b/>
            <sz val="8"/>
            <rFont val="Tahoma"/>
            <family val="0"/>
          </rPr>
          <t>Roland Damm:</t>
        </r>
        <r>
          <rPr>
            <sz val="8"/>
            <rFont val="Tahoma"/>
            <family val="0"/>
          </rPr>
          <t xml:space="preserve">
Heizung wurde gegen 15:00 Uhr in betrieb genommen
</t>
        </r>
      </text>
    </comment>
    <comment ref="C248" authorId="0">
      <text>
        <r>
          <rPr>
            <b/>
            <sz val="8"/>
            <rFont val="Tahoma"/>
            <family val="0"/>
          </rPr>
          <t>Roland Damm:</t>
        </r>
        <r>
          <rPr>
            <sz val="8"/>
            <rFont val="Tahoma"/>
            <family val="0"/>
          </rPr>
          <t xml:space="preserve">
Heizung gegen 19:30 Uhr wieder ausgeschaltet da Temperaturen im Haus um die 25 Grad</t>
        </r>
      </text>
    </comment>
    <comment ref="K255" authorId="0">
      <text>
        <r>
          <rPr>
            <b/>
            <sz val="8"/>
            <rFont val="Tahoma"/>
            <family val="0"/>
          </rPr>
          <t>Roland Damm:</t>
        </r>
        <r>
          <rPr>
            <sz val="8"/>
            <rFont val="Tahoma"/>
            <family val="0"/>
          </rPr>
          <t xml:space="preserve">
Als Durchschnitswert angenommen.
Basierend auf den Ergebnissen vom 3.11.07 bis 27.11.07</t>
        </r>
      </text>
    </comment>
    <comment ref="B267" authorId="0">
      <text>
        <r>
          <rPr>
            <b/>
            <sz val="8"/>
            <rFont val="Tahoma"/>
            <family val="0"/>
          </rPr>
          <t>Roland Damm:</t>
        </r>
        <r>
          <rPr>
            <sz val="8"/>
            <rFont val="Tahoma"/>
            <family val="0"/>
          </rPr>
          <t xml:space="preserve">
Lüftung neues Wochenprogramm einggeben</t>
        </r>
      </text>
    </comment>
    <comment ref="B270" authorId="0">
      <text>
        <r>
          <rPr>
            <b/>
            <sz val="8"/>
            <rFont val="Tahoma"/>
            <family val="0"/>
          </rPr>
          <t>Roland Damm:</t>
        </r>
        <r>
          <rPr>
            <sz val="8"/>
            <rFont val="Tahoma"/>
            <family val="0"/>
          </rPr>
          <t xml:space="preserve">
Zeitumstellung: ablesezeitraum = 25Std</t>
        </r>
      </text>
    </comment>
    <comment ref="H273" authorId="0">
      <text>
        <r>
          <rPr>
            <b/>
            <sz val="8"/>
            <rFont val="Tahoma"/>
            <family val="0"/>
          </rPr>
          <t>Roland Damm:</t>
        </r>
        <r>
          <rPr>
            <sz val="8"/>
            <rFont val="Tahoma"/>
            <family val="0"/>
          </rPr>
          <t xml:space="preserve">
auch wenn die soll Temp. 46° am unteren Mischer erreicht wird schaltet die Anlage nicht ab.</t>
        </r>
      </text>
    </comment>
    <comment ref="H276" authorId="0">
      <text>
        <r>
          <rPr>
            <b/>
            <sz val="8"/>
            <rFont val="Tahoma"/>
            <family val="0"/>
          </rPr>
          <t>Roland Damm:</t>
        </r>
        <r>
          <rPr>
            <sz val="8"/>
            <rFont val="Tahoma"/>
            <family val="0"/>
          </rPr>
          <t xml:space="preserve">
zum Zählereinbau musste die Anlage abgeschaltet werden. Der untere Fühler hatte auch die Soll Temp. von 46° vor der abschaltung war die Anlage aktive. Nach dem  Wiedereinschalten blieb sie erst einmal inaktiv. Später hat sie sich wieder eingeschaltet. Daher wahrscheinlich auch der geringere Verbrauch, der an diesem Tag deutlich unter den sonstigen Werten liegt.</t>
        </r>
      </text>
    </comment>
    <comment ref="K288" authorId="0">
      <text>
        <r>
          <rPr>
            <b/>
            <sz val="8"/>
            <rFont val="Tahoma"/>
            <family val="0"/>
          </rPr>
          <t>Roland Damm:</t>
        </r>
        <r>
          <rPr>
            <sz val="8"/>
            <rFont val="Tahoma"/>
            <family val="0"/>
          </rPr>
          <t xml:space="preserve">
Wasser Temp. steht den ganzen Tag auf 43°
bewust den Tag über auf Warmwasserverbrauch verzichtet.
Kontrolle um
~ 9:30 / 14:00 / 16:20
gegen 17:00 wurde warmes Wasser verbraucht danach stand die Temperatur auf 42° zwei Stunden später ohne weiteren Verbrauch hat sich nichts geändert.</t>
        </r>
      </text>
    </comment>
    <comment ref="M288" authorId="0">
      <text>
        <r>
          <rPr>
            <b/>
            <sz val="8"/>
            <rFont val="Tahoma"/>
            <family val="0"/>
          </rPr>
          <t>Roland Damm:</t>
        </r>
        <r>
          <rPr>
            <sz val="8"/>
            <rFont val="Tahoma"/>
            <family val="0"/>
          </rPr>
          <t xml:space="preserve">
die Anlage sollte lange Laufzeiten wie auch lange Standzeiten haben.</t>
        </r>
      </text>
    </comment>
    <comment ref="L298" authorId="0">
      <text>
        <r>
          <rPr>
            <b/>
            <sz val="8"/>
            <rFont val="Tahoma"/>
            <family val="0"/>
          </rPr>
          <t>Roland Damm:</t>
        </r>
        <r>
          <rPr>
            <sz val="8"/>
            <rFont val="Tahoma"/>
            <family val="0"/>
          </rPr>
          <t xml:space="preserve">
Sa. war sehr sonnig, wir hatten &gt;25° im Haus trozdem ist die Heizung immer wieder angesprungen. Meiner Meinung nach zuviel verbrauch an diesem Tag ( Sa auf So )</t>
        </r>
      </text>
    </comment>
    <comment ref="K301" authorId="0">
      <text>
        <r>
          <rPr>
            <b/>
            <sz val="8"/>
            <rFont val="Tahoma"/>
            <family val="0"/>
          </rPr>
          <t>Roland Damm:</t>
        </r>
        <r>
          <rPr>
            <sz val="8"/>
            <rFont val="Tahoma"/>
            <family val="0"/>
          </rPr>
          <t xml:space="preserve">
Lüftung heute das erste mal zeit langer Zeit wieder im Standby</t>
        </r>
      </text>
    </comment>
    <comment ref="L301" authorId="0">
      <text>
        <r>
          <rPr>
            <b/>
            <sz val="8"/>
            <rFont val="Tahoma"/>
            <family val="0"/>
          </rPr>
          <t>Roland Damm: Wärmetauscher</t>
        </r>
        <r>
          <rPr>
            <sz val="8"/>
            <rFont val="Tahoma"/>
            <family val="0"/>
          </rPr>
          <t xml:space="preserve">
läuft heute bei -3° extrem lange und in kurzen Abständen.
einschalten nicht wirklich mitbekommen, um 8:30 abgeschaltet.
lief aber min. 45Min. Wärmetauscher zeigt ansätze von vereisung. 
Bilder DSC
An        / Aus
8:43       9:17
9:36       10:04   Fühler = -1°
10:23     10:29
10:49     10:58
11:18     11:25
11:31     11:35
11:54     11:59  Fühler = 3°
12:18</t>
        </r>
      </text>
    </comment>
    <comment ref="K302" authorId="0">
      <text>
        <r>
          <rPr>
            <b/>
            <sz val="8"/>
            <rFont val="Tahoma"/>
            <family val="0"/>
          </rPr>
          <t>Roland Damm:</t>
        </r>
        <r>
          <rPr>
            <sz val="8"/>
            <rFont val="Tahoma"/>
            <family val="0"/>
          </rPr>
          <t xml:space="preserve">
Resultat nach abschalten vom Vortag gut 1KW weniger verbrauch.</t>
        </r>
      </text>
    </comment>
    <comment ref="J307" authorId="0">
      <text>
        <r>
          <rPr>
            <b/>
            <sz val="8"/>
            <rFont val="Tahoma"/>
            <family val="0"/>
          </rPr>
          <t>Roland Damm:03 auf 04.12.07
Um 0:30 Uhr Wassertemp. abgelessen oben 53Grad unten 43 Grad. Über Nacht hat sich nichts geändert um 6:50 die gleiche Temperatur oben und unten.</t>
        </r>
      </text>
    </comment>
    <comment ref="K309" authorId="0">
      <text>
        <r>
          <rPr>
            <b/>
            <sz val="8"/>
            <rFont val="Tahoma"/>
            <family val="0"/>
          </rPr>
          <t>Roland Damm: Fühlertemperaturen</t>
        </r>
        <r>
          <rPr>
            <sz val="8"/>
            <rFont val="Tahoma"/>
            <family val="0"/>
          </rPr>
          <t xml:space="preserve">
um 12:30 Geduscht
Stand vor Duschen   nach Duschen   
53                             52
43                             27
37                             31
5                               6
wirklich Heises Wasser hatte ich nicht beim Duschen.
War grade noch im Rahmen.
Duschverhalten=
Abduschen und bei laufendem Wasser Harre waschen. Wasser aus, Einseifen, dann Wasser an und abduschen und noch kurzen Moment stehen bleiben.
Gegen 17:00 Uhr hat die Anlage mal wieder abgeschaltet Wassertemperatur unten 46° war erreicht.</t>
        </r>
      </text>
    </comment>
    <comment ref="K310" authorId="0">
      <text>
        <r>
          <rPr>
            <b/>
            <sz val="8"/>
            <rFont val="Tahoma"/>
            <family val="0"/>
          </rPr>
          <t>Roland Damm: 11:45</t>
        </r>
        <r>
          <rPr>
            <sz val="8"/>
            <rFont val="Tahoma"/>
            <family val="0"/>
          </rPr>
          <t xml:space="preserve">
Wassertemperatur unten steht zeit 9:00 Uhr auf 45°</t>
        </r>
      </text>
    </comment>
    <comment ref="E325" authorId="0">
      <text>
        <r>
          <rPr>
            <b/>
            <sz val="8"/>
            <rFont val="Tahoma"/>
            <family val="0"/>
          </rPr>
          <t>Roland Damm: 14:30</t>
        </r>
        <r>
          <rPr>
            <sz val="8"/>
            <rFont val="Tahoma"/>
            <family val="0"/>
          </rPr>
          <t xml:space="preserve">
erstmalig den ganzen Tag minus Grade</t>
        </r>
      </text>
    </comment>
    <comment ref="L346" authorId="0">
      <text>
        <r>
          <rPr>
            <b/>
            <sz val="8"/>
            <rFont val="Tahoma"/>
            <family val="0"/>
          </rPr>
          <t>Roland Damm:</t>
        </r>
        <r>
          <rPr>
            <sz val="8"/>
            <rFont val="Tahoma"/>
            <family val="0"/>
          </rPr>
          <t xml:space="preserve">
</t>
        </r>
      </text>
    </comment>
    <comment ref="K386" authorId="0">
      <text>
        <r>
          <rPr>
            <b/>
            <sz val="8"/>
            <rFont val="Tahoma"/>
            <family val="0"/>
          </rPr>
          <t>Roland Damm:</t>
        </r>
        <r>
          <rPr>
            <sz val="8"/>
            <rFont val="Tahoma"/>
            <family val="0"/>
          </rPr>
          <t xml:space="preserve">
Temp auf 22° gestellt</t>
        </r>
      </text>
    </comment>
    <comment ref="A569" authorId="0">
      <text>
        <r>
          <rPr>
            <b/>
            <sz val="8"/>
            <rFont val="Tahoma"/>
            <family val="0"/>
          </rPr>
          <t>Roland Damm:</t>
        </r>
        <r>
          <rPr>
            <sz val="8"/>
            <rFont val="Tahoma"/>
            <family val="0"/>
          </rPr>
          <t xml:space="preserve">
Aufgelaufener Verbrauch am 22.08.07 = 3260 KW</t>
        </r>
      </text>
    </comment>
  </commentList>
</comments>
</file>

<file path=xl/sharedStrings.xml><?xml version="1.0" encoding="utf-8"?>
<sst xmlns="http://schemas.openxmlformats.org/spreadsheetml/2006/main" count="919" uniqueCount="177">
  <si>
    <t>Tag</t>
  </si>
  <si>
    <t>Uhrzeit</t>
  </si>
  <si>
    <t>Privat</t>
  </si>
  <si>
    <t>Heizung</t>
  </si>
  <si>
    <t>Temp</t>
  </si>
  <si>
    <t>Verbrauch Heizung</t>
  </si>
  <si>
    <t>Verbrauch Privat</t>
  </si>
  <si>
    <t>~20</t>
  </si>
  <si>
    <t>Verbrauch in der Zeit vom 01.04.07 bis 09.10.07 (=192Tage) Tagesverbrauch = 10,3KW</t>
  </si>
  <si>
    <t>was einem ca. Jahresverbrauch von 3759,5 KW entspricht</t>
  </si>
  <si>
    <t>wobei die Kalte Jahreszeit erst noch kommt.</t>
  </si>
  <si>
    <t>Heizung eingeschaltet</t>
  </si>
  <si>
    <t>Verbrauch Heizung gesamt</t>
  </si>
  <si>
    <t>Verbrauch Lüftung</t>
  </si>
  <si>
    <t>Zwischenzähler Lüftung eingebaut</t>
  </si>
  <si>
    <t>Tagesverbrauch Lüftung</t>
  </si>
  <si>
    <t>FBH im Keller Ventiele um einvirtel umdrehung geöffnet / sind jetzt noch eineinvirtel Umdrehung geschlossen</t>
  </si>
  <si>
    <t>drei Ventiele (Büro) wieder etwas geschlossen</t>
  </si>
  <si>
    <t>ca. 14:30 nach einem Anruf bei enev air haben wir gemeinsam die Heizkurve verstellt, von 30 auf 60 angehoben. Die Vorlauftemperatur auf 45° angehoben. Da die Anlage um 19:00 Uhr immer noch läuft und rund 18,6KW incl. Lüftung verbraucht hat habe ich die Vorlauftemperatur auf 35° gesenkt und die Heizkurve auf 50 zurückgesetzt. Nach Telefonat mit Herr Kloster die Heizkurve angehoben auf 95 und den Vorlauf auf 40° gestellt.</t>
  </si>
  <si>
    <t>Fehlermeldung Error 04</t>
  </si>
  <si>
    <t>Temp Raum</t>
  </si>
  <si>
    <t>Raumfühler von der Lüftung ins Wohnzimmer versetzt. Vorlauftemperatur der Heizung auf 32° gesenkt, Heizkurve auf 35</t>
  </si>
  <si>
    <t>23 / 24</t>
  </si>
  <si>
    <t>23,5 / 25</t>
  </si>
  <si>
    <t>23 / 25</t>
  </si>
  <si>
    <t>H</t>
  </si>
  <si>
    <t>D</t>
  </si>
  <si>
    <t>Warmwasserverbrauch</t>
  </si>
  <si>
    <t>22 / 24</t>
  </si>
  <si>
    <t>22,5 / 24</t>
  </si>
  <si>
    <t>Heizkurve nach ablessen auf 33 gesenkt</t>
  </si>
  <si>
    <t xml:space="preserve">Raumfühler von der Lüftung ins Wohnzimmer versetzt. </t>
  </si>
  <si>
    <t>P1</t>
  </si>
  <si>
    <t>P2</t>
  </si>
  <si>
    <t>P3</t>
  </si>
  <si>
    <t>B</t>
  </si>
  <si>
    <t>24 / 25</t>
  </si>
  <si>
    <t>Sonne</t>
  </si>
  <si>
    <t>neblig</t>
  </si>
  <si>
    <t>Heizung gesamt</t>
  </si>
  <si>
    <t>Lüftung WW</t>
  </si>
  <si>
    <t>bewölkt</t>
  </si>
  <si>
    <t>regen</t>
  </si>
  <si>
    <t>wechselnd bewölkt</t>
  </si>
  <si>
    <t>regnerisch</t>
  </si>
  <si>
    <t>+</t>
  </si>
  <si>
    <t>-</t>
  </si>
  <si>
    <t>meist sonnig</t>
  </si>
  <si>
    <t>teils sonnig</t>
  </si>
  <si>
    <t>Jahr 07</t>
  </si>
  <si>
    <t>unterschiedlich bewölkt</t>
  </si>
  <si>
    <t>22 / 23</t>
  </si>
  <si>
    <t>Temp. 7:00</t>
  </si>
  <si>
    <t>Temp. 11:45</t>
  </si>
  <si>
    <t>Tag /Nacht Einstellungen der Heizung</t>
  </si>
  <si>
    <t>Ablesung Entega</t>
  </si>
  <si>
    <t>Bad</t>
  </si>
  <si>
    <t>22,5 / 23</t>
  </si>
  <si>
    <t>Temp. 0:00</t>
  </si>
  <si>
    <t>22,2 / 23</t>
  </si>
  <si>
    <t>22,4 / 23</t>
  </si>
  <si>
    <t>22,7 / 24</t>
  </si>
  <si>
    <t>22,2 /  23</t>
  </si>
  <si>
    <t>22,1 / 23</t>
  </si>
  <si>
    <t>22,8 / 23</t>
  </si>
  <si>
    <t>22,3 / 23</t>
  </si>
  <si>
    <t>22;3 / 23</t>
  </si>
  <si>
    <t>22,8 / 24</t>
  </si>
  <si>
    <t>21,8 / 23</t>
  </si>
  <si>
    <t>Sarah und Susi sind drei Wochen in Kur</t>
  </si>
  <si>
    <t>22,7 / 23</t>
  </si>
  <si>
    <t>22,6 / 23</t>
  </si>
  <si>
    <t>/ 23</t>
  </si>
  <si>
    <t>Lüftungstemp. auf 23°</t>
  </si>
  <si>
    <t>21,4 / 22</t>
  </si>
  <si>
    <t>22,0 / 23</t>
  </si>
  <si>
    <t>21,9 / 23</t>
  </si>
  <si>
    <t>21,5 / 23</t>
  </si>
  <si>
    <t>Durchschnitts Tagestemp. um 11:45</t>
  </si>
  <si>
    <t xml:space="preserve">Durchschnitts Tagestemp. über die drei Messzeiten </t>
  </si>
  <si>
    <t>23,2 / 24</t>
  </si>
  <si>
    <t>23,2 / 23</t>
  </si>
  <si>
    <t>meine Mädels kommen zurück</t>
  </si>
  <si>
    <t>Lüftungstemp. auf 22°</t>
  </si>
  <si>
    <t>25,6 / 27</t>
  </si>
  <si>
    <t>22,3 / 24</t>
  </si>
  <si>
    <t>Verdampfer Temp.</t>
  </si>
  <si>
    <t>EnEV-Air</t>
  </si>
  <si>
    <r>
      <t>EnEV-Air</t>
    </r>
    <r>
      <rPr>
        <sz val="10"/>
        <rFont val="Arial"/>
        <family val="0"/>
      </rPr>
      <t xml:space="preserve"> Ventieleinstellungen geändert:</t>
    </r>
  </si>
  <si>
    <t>Heizkreis Vorl. Soll / IST</t>
  </si>
  <si>
    <t>Wärmequelle Eintri. IST</t>
  </si>
  <si>
    <t>Wärmequelle Austri. IST</t>
  </si>
  <si>
    <t>Heisgastemp IST</t>
  </si>
  <si>
    <t>Kondensations-Austri. IST</t>
  </si>
  <si>
    <t>Verdampfungstemp. IST</t>
  </si>
  <si>
    <t>Puffer oben SOLL / IST</t>
  </si>
  <si>
    <t>Heizkurve</t>
  </si>
  <si>
    <t>24,5 / 25</t>
  </si>
  <si>
    <t>Heizkurve auf 43 gestellt</t>
  </si>
  <si>
    <t>Lüftungsfilter getauscht</t>
  </si>
  <si>
    <t>An bzw. Aus beim ablesen</t>
  </si>
  <si>
    <t>24,3 / 25</t>
  </si>
  <si>
    <t>23,7 / 25</t>
  </si>
  <si>
    <t>24,1 / 25</t>
  </si>
  <si>
    <t>an</t>
  </si>
  <si>
    <t>vergessen</t>
  </si>
  <si>
    <t>28 / 30,4</t>
  </si>
  <si>
    <t>28 / 30,7</t>
  </si>
  <si>
    <t>28 / 29,3</t>
  </si>
  <si>
    <t>28 / 30</t>
  </si>
  <si>
    <t>Aussentemp. gemitt. / ist</t>
  </si>
  <si>
    <t>9,7 / 7,2</t>
  </si>
  <si>
    <t>9,2 / 7,8</t>
  </si>
  <si>
    <t>9,1 / 8,5</t>
  </si>
  <si>
    <t>24,2 / 25</t>
  </si>
  <si>
    <t>27,6 / 30</t>
  </si>
  <si>
    <t>9,5 / 9,5</t>
  </si>
  <si>
    <t>26,6 / 29,3</t>
  </si>
  <si>
    <t>26 / 28,1</t>
  </si>
  <si>
    <t>9,1 / 12</t>
  </si>
  <si>
    <t>Heizsaison 07 / 08</t>
  </si>
  <si>
    <t>EnEV-AIR war vor Ort und hat diverse Einstellungen an der Anlage gemacht.</t>
  </si>
  <si>
    <t>24,4 / 26</t>
  </si>
  <si>
    <t>28,7 / 31,1</t>
  </si>
  <si>
    <t>25 / 26,4</t>
  </si>
  <si>
    <t>11,3 / 15,8</t>
  </si>
  <si>
    <t>28 / 30,0</t>
  </si>
  <si>
    <t>9,9 / 6,5</t>
  </si>
  <si>
    <t>25 / 25,6</t>
  </si>
  <si>
    <t>25 / 25,7</t>
  </si>
  <si>
    <t>24,4 / 25</t>
  </si>
  <si>
    <t>aus</t>
  </si>
  <si>
    <t>WP Vorlauftemp  IST</t>
  </si>
  <si>
    <t>Heizkurve auf 40 gesenkt</t>
  </si>
  <si>
    <t>Heizkurve auf 37 gsenkt</t>
  </si>
  <si>
    <t>0,0 / 26,4</t>
  </si>
  <si>
    <t>0,0 / 24,6</t>
  </si>
  <si>
    <t>14,8 / 12,8</t>
  </si>
  <si>
    <t>27,1 / 29,5</t>
  </si>
  <si>
    <t>27,0 / 28,5</t>
  </si>
  <si>
    <t>12,9 / 9,8</t>
  </si>
  <si>
    <t>26,4 / 29,5</t>
  </si>
  <si>
    <t>26,0 / 28,2</t>
  </si>
  <si>
    <t>12,5 / 11,6</t>
  </si>
  <si>
    <t xml:space="preserve">26,4 / 28,4 </t>
  </si>
  <si>
    <t>26 / 26,8</t>
  </si>
  <si>
    <t>12,4 / 11,6</t>
  </si>
  <si>
    <t>aus seit 2min</t>
  </si>
  <si>
    <t>24,0 / 25</t>
  </si>
  <si>
    <t>24,2 / 26</t>
  </si>
  <si>
    <t>Heizkurve auf 35 gesemkt</t>
  </si>
  <si>
    <t>0,0 / 24,2</t>
  </si>
  <si>
    <t>21,7 / 16,9</t>
  </si>
  <si>
    <t>23,8 / 25</t>
  </si>
  <si>
    <t>23,5 / 24</t>
  </si>
  <si>
    <t>leicht bewölkt</t>
  </si>
  <si>
    <t>Heizkurve auf 33 gesenkt Heizgrenze auf 16°</t>
  </si>
  <si>
    <t>25,4 / 27,4</t>
  </si>
  <si>
    <t>25 / 26</t>
  </si>
  <si>
    <t>12,6 / 13,6</t>
  </si>
  <si>
    <t>Heizkurve auf 30 gesenkt</t>
  </si>
  <si>
    <t>23,1 / 24</t>
  </si>
  <si>
    <t>22,6 / 24</t>
  </si>
  <si>
    <t>Lüftung von Energie auf Komfort umgestellt.</t>
  </si>
  <si>
    <t>Lüftung von Komfort auf KomfortW zurück gestellt</t>
  </si>
  <si>
    <t>23,3 / 25</t>
  </si>
  <si>
    <t>Hochgerechneter Verbrauch für 08</t>
  </si>
  <si>
    <t>sind schon abgerechnet</t>
  </si>
  <si>
    <t>Durchschnitstemp.</t>
  </si>
  <si>
    <t>sonne vereinzelt schauer</t>
  </si>
  <si>
    <t>bewölkt vereinzelt schauer</t>
  </si>
  <si>
    <t>Heizung aus durch senken der Heizgrenze auf 13°</t>
  </si>
  <si>
    <t>Filter gereinigt</t>
  </si>
  <si>
    <t>Lüftung auf Energie umgestellt</t>
  </si>
  <si>
    <t>Umstellung macht sich nicht wirklich bemerkbar</t>
  </si>
  <si>
    <t>Ablufteinlässe gereinigt / Abluftventile Eingemessen</t>
  </si>
  <si>
    <t>Lüftung wieder auf KomfortW zurück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</si>
</sst>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h:mm;@"/>
    <numFmt numFmtId="166" formatCode="[$-407]dddd\,\ d\.\ mmmm\ yyyy"/>
    <numFmt numFmtId="167" formatCode="d/m/yy;@"/>
    <numFmt numFmtId="168" formatCode="0.0"/>
    <numFmt numFmtId="169" formatCode="[$-407]mmm/\ yy;@"/>
    <numFmt numFmtId="170" formatCode="d/m;@"/>
  </numFmts>
  <fonts count="13">
    <font>
      <sz val="10"/>
      <name val="Arial"/>
      <family val="0"/>
    </font>
    <font>
      <sz val="8"/>
      <name val="Tahoma"/>
      <family val="0"/>
    </font>
    <font>
      <b/>
      <sz val="8"/>
      <name val="Tahoma"/>
      <family val="0"/>
    </font>
    <font>
      <sz val="10"/>
      <color indexed="10"/>
      <name val="Arial"/>
      <family val="0"/>
    </font>
    <font>
      <sz val="8"/>
      <name val="Arial"/>
      <family val="0"/>
    </font>
    <font>
      <b/>
      <sz val="10"/>
      <name val="Arial"/>
      <family val="2"/>
    </font>
    <font>
      <b/>
      <sz val="12"/>
      <name val="Arial"/>
      <family val="0"/>
    </font>
    <font>
      <sz val="10.5"/>
      <name val="Arial"/>
      <family val="0"/>
    </font>
    <font>
      <sz val="11.5"/>
      <name val="Arial"/>
      <family val="0"/>
    </font>
    <font>
      <b/>
      <sz val="10"/>
      <color indexed="10"/>
      <name val="Arial"/>
      <family val="2"/>
    </font>
    <font>
      <u val="single"/>
      <sz val="10"/>
      <color indexed="12"/>
      <name val="Arial"/>
      <family val="0"/>
    </font>
    <font>
      <u val="single"/>
      <sz val="10"/>
      <color indexed="36"/>
      <name val="Arial"/>
      <family val="0"/>
    </font>
    <font>
      <b/>
      <sz val="8"/>
      <name val="Arial"/>
      <family val="2"/>
    </font>
  </fonts>
  <fills count="12">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15"/>
        <bgColor indexed="64"/>
      </patternFill>
    </fill>
    <fill>
      <patternFill patternType="solid">
        <fgColor indexed="53"/>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0" fillId="0" borderId="1" xfId="0" applyBorder="1" applyAlignment="1">
      <alignment/>
    </xf>
    <xf numFmtId="0" fontId="0" fillId="0" borderId="1" xfId="0" applyFill="1" applyBorder="1" applyAlignment="1">
      <alignment/>
    </xf>
    <xf numFmtId="20" fontId="0" fillId="0" borderId="1" xfId="0" applyNumberFormat="1" applyBorder="1" applyAlignment="1">
      <alignment/>
    </xf>
    <xf numFmtId="167" fontId="0" fillId="0" borderId="0" xfId="0" applyNumberFormat="1" applyAlignment="1">
      <alignment/>
    </xf>
    <xf numFmtId="167" fontId="0" fillId="0" borderId="1" xfId="0" applyNumberFormat="1" applyBorder="1" applyAlignment="1">
      <alignment/>
    </xf>
    <xf numFmtId="167" fontId="3" fillId="0" borderId="1" xfId="0" applyNumberFormat="1" applyFont="1" applyBorder="1" applyAlignment="1">
      <alignment/>
    </xf>
    <xf numFmtId="20" fontId="0" fillId="0" borderId="0" xfId="0" applyNumberFormat="1" applyAlignment="1">
      <alignment/>
    </xf>
    <xf numFmtId="0" fontId="3" fillId="0" borderId="1" xfId="0" applyFont="1" applyBorder="1" applyAlignment="1">
      <alignment/>
    </xf>
    <xf numFmtId="167" fontId="0" fillId="2" borderId="1" xfId="0" applyNumberFormat="1" applyFill="1" applyBorder="1" applyAlignment="1">
      <alignment/>
    </xf>
    <xf numFmtId="0" fontId="0" fillId="2" borderId="1" xfId="0" applyFill="1" applyBorder="1" applyAlignment="1">
      <alignment/>
    </xf>
    <xf numFmtId="20" fontId="0" fillId="2" borderId="1" xfId="0" applyNumberFormat="1" applyFill="1" applyBorder="1" applyAlignment="1">
      <alignment/>
    </xf>
    <xf numFmtId="0" fontId="0" fillId="0" borderId="0" xfId="0" applyBorder="1" applyAlignment="1">
      <alignment/>
    </xf>
    <xf numFmtId="0" fontId="0" fillId="2" borderId="0" xfId="0" applyFill="1" applyAlignment="1">
      <alignment/>
    </xf>
    <xf numFmtId="168" fontId="0" fillId="0" borderId="1" xfId="0" applyNumberFormat="1" applyBorder="1" applyAlignment="1">
      <alignment/>
    </xf>
    <xf numFmtId="168" fontId="0" fillId="2" borderId="1" xfId="0" applyNumberFormat="1" applyFill="1" applyBorder="1" applyAlignment="1">
      <alignment/>
    </xf>
    <xf numFmtId="168" fontId="3" fillId="0" borderId="1" xfId="0" applyNumberFormat="1" applyFont="1" applyBorder="1" applyAlignment="1">
      <alignment/>
    </xf>
    <xf numFmtId="168" fontId="0" fillId="0" borderId="0" xfId="0" applyNumberFormat="1" applyAlignment="1">
      <alignment/>
    </xf>
    <xf numFmtId="49" fontId="0" fillId="0" borderId="0" xfId="0" applyNumberFormat="1" applyAlignment="1">
      <alignment/>
    </xf>
    <xf numFmtId="49" fontId="0" fillId="2" borderId="0" xfId="0" applyNumberFormat="1" applyFill="1" applyAlignment="1">
      <alignment/>
    </xf>
    <xf numFmtId="20" fontId="3" fillId="0" borderId="1"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Border="1" applyAlignment="1">
      <alignment horizontal="right"/>
    </xf>
    <xf numFmtId="0" fontId="0" fillId="2" borderId="0" xfId="0" applyFill="1" applyBorder="1" applyAlignment="1">
      <alignment horizontal="right"/>
    </xf>
    <xf numFmtId="0" fontId="3" fillId="0" borderId="0" xfId="0" applyFont="1" applyBorder="1" applyAlignment="1">
      <alignment horizontal="right"/>
    </xf>
    <xf numFmtId="0" fontId="0" fillId="0" borderId="0" xfId="0" applyFill="1" applyBorder="1" applyAlignment="1">
      <alignment horizontal="right"/>
    </xf>
    <xf numFmtId="0" fontId="0" fillId="0" borderId="0" xfId="0" applyAlignment="1">
      <alignment horizontal="right"/>
    </xf>
    <xf numFmtId="0" fontId="0" fillId="3" borderId="0" xfId="0" applyFill="1" applyAlignment="1">
      <alignment/>
    </xf>
    <xf numFmtId="0" fontId="0" fillId="3" borderId="0" xfId="0" applyFill="1" applyBorder="1" applyAlignment="1">
      <alignment/>
    </xf>
    <xf numFmtId="0" fontId="0" fillId="4" borderId="0" xfId="0" applyFill="1" applyAlignment="1">
      <alignment/>
    </xf>
    <xf numFmtId="0" fontId="0" fillId="0" borderId="1" xfId="0" applyBorder="1" applyAlignment="1">
      <alignment horizontal="center"/>
    </xf>
    <xf numFmtId="0" fontId="0" fillId="0" borderId="0" xfId="0" applyFill="1" applyBorder="1" applyAlignment="1">
      <alignment/>
    </xf>
    <xf numFmtId="167" fontId="0" fillId="0" borderId="2" xfId="0" applyNumberFormat="1" applyBorder="1" applyAlignment="1">
      <alignment/>
    </xf>
    <xf numFmtId="165" fontId="0" fillId="0" borderId="2" xfId="0" applyNumberFormat="1" applyBorder="1" applyAlignment="1">
      <alignment/>
    </xf>
    <xf numFmtId="168" fontId="0" fillId="0" borderId="2" xfId="0" applyNumberFormat="1" applyBorder="1" applyAlignment="1">
      <alignment/>
    </xf>
    <xf numFmtId="0" fontId="0" fillId="0" borderId="1" xfId="0" applyFill="1" applyBorder="1" applyAlignment="1">
      <alignment horizontal="right"/>
    </xf>
    <xf numFmtId="49" fontId="0" fillId="0" borderId="1" xfId="0" applyNumberFormat="1" applyBorder="1" applyAlignment="1">
      <alignment/>
    </xf>
    <xf numFmtId="0" fontId="5" fillId="0" borderId="0" xfId="0" applyFont="1" applyBorder="1" applyAlignment="1">
      <alignment/>
    </xf>
    <xf numFmtId="0" fontId="3" fillId="2" borderId="0" xfId="0" applyFont="1" applyFill="1" applyAlignment="1">
      <alignment/>
    </xf>
    <xf numFmtId="0" fontId="0" fillId="0" borderId="1" xfId="0" applyFill="1" applyBorder="1" applyAlignment="1">
      <alignment horizontal="center"/>
    </xf>
    <xf numFmtId="0" fontId="0" fillId="0" borderId="0" xfId="0" applyFont="1" applyBorder="1" applyAlignment="1">
      <alignment/>
    </xf>
    <xf numFmtId="0" fontId="0" fillId="2" borderId="0" xfId="0" applyFill="1" applyBorder="1" applyAlignment="1">
      <alignment/>
    </xf>
    <xf numFmtId="169" fontId="0" fillId="0" borderId="0" xfId="0" applyNumberFormat="1" applyAlignment="1">
      <alignment/>
    </xf>
    <xf numFmtId="167" fontId="3" fillId="0" borderId="0" xfId="0" applyNumberFormat="1" applyFont="1" applyAlignment="1">
      <alignment/>
    </xf>
    <xf numFmtId="0" fontId="0" fillId="0" borderId="3" xfId="0" applyFill="1" applyBorder="1" applyAlignment="1">
      <alignment/>
    </xf>
    <xf numFmtId="165" fontId="0" fillId="0" borderId="1" xfId="0" applyNumberFormat="1" applyBorder="1" applyAlignment="1">
      <alignment/>
    </xf>
    <xf numFmtId="167" fontId="0" fillId="5" borderId="1" xfId="0" applyNumberFormat="1" applyFill="1" applyBorder="1" applyAlignment="1">
      <alignment/>
    </xf>
    <xf numFmtId="0" fontId="0" fillId="5" borderId="1" xfId="0" applyFill="1" applyBorder="1" applyAlignment="1">
      <alignment/>
    </xf>
    <xf numFmtId="168" fontId="0" fillId="5" borderId="1" xfId="0" applyNumberFormat="1" applyFill="1" applyBorder="1" applyAlignment="1">
      <alignment/>
    </xf>
    <xf numFmtId="0" fontId="0" fillId="5" borderId="0" xfId="0" applyFill="1" applyBorder="1" applyAlignment="1">
      <alignment/>
    </xf>
    <xf numFmtId="0" fontId="0" fillId="5" borderId="0" xfId="0" applyFill="1" applyBorder="1" applyAlignment="1">
      <alignment horizontal="right"/>
    </xf>
    <xf numFmtId="0" fontId="0" fillId="5" borderId="0" xfId="0" applyFill="1" applyAlignment="1">
      <alignment/>
    </xf>
    <xf numFmtId="20" fontId="0" fillId="5" borderId="1" xfId="0" applyNumberFormat="1" applyFill="1" applyBorder="1" applyAlignment="1">
      <alignment/>
    </xf>
    <xf numFmtId="49" fontId="0" fillId="5" borderId="0" xfId="0" applyNumberFormat="1" applyFill="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Alignment="1">
      <alignment/>
    </xf>
    <xf numFmtId="0" fontId="0" fillId="0" borderId="1" xfId="0" applyNumberFormat="1" applyFill="1" applyBorder="1" applyAlignment="1">
      <alignment/>
    </xf>
    <xf numFmtId="0" fontId="0" fillId="0" borderId="0" xfId="0" applyNumberFormat="1" applyBorder="1" applyAlignment="1">
      <alignment/>
    </xf>
    <xf numFmtId="0" fontId="0" fillId="2" borderId="0" xfId="0" applyNumberFormat="1" applyFill="1" applyBorder="1" applyAlignment="1">
      <alignment/>
    </xf>
    <xf numFmtId="0" fontId="3" fillId="0" borderId="0" xfId="0" applyNumberFormat="1" applyFont="1" applyBorder="1" applyAlignment="1">
      <alignment/>
    </xf>
    <xf numFmtId="0" fontId="0" fillId="5" borderId="0" xfId="0" applyNumberFormat="1" applyFill="1" applyBorder="1" applyAlignment="1">
      <alignment/>
    </xf>
    <xf numFmtId="0" fontId="0" fillId="0" borderId="0" xfId="0" applyNumberFormat="1" applyFill="1" applyBorder="1" applyAlignment="1">
      <alignment/>
    </xf>
    <xf numFmtId="168" fontId="0" fillId="0" borderId="0" xfId="0" applyNumberFormat="1" applyBorder="1" applyAlignment="1">
      <alignment/>
    </xf>
    <xf numFmtId="167" fontId="0" fillId="6" borderId="1" xfId="0" applyNumberFormat="1" applyFill="1" applyBorder="1" applyAlignment="1">
      <alignment/>
    </xf>
    <xf numFmtId="20" fontId="0" fillId="6" borderId="1" xfId="0" applyNumberFormat="1" applyFill="1" applyBorder="1" applyAlignment="1">
      <alignment/>
    </xf>
    <xf numFmtId="49" fontId="0" fillId="6" borderId="0" xfId="0" applyNumberFormat="1" applyFill="1" applyAlignment="1">
      <alignment/>
    </xf>
    <xf numFmtId="167" fontId="0" fillId="7" borderId="0" xfId="0" applyNumberFormat="1" applyFill="1" applyAlignment="1">
      <alignment/>
    </xf>
    <xf numFmtId="1" fontId="0" fillId="0" borderId="0" xfId="0" applyNumberFormat="1" applyAlignment="1">
      <alignment/>
    </xf>
    <xf numFmtId="2" fontId="0" fillId="0" borderId="0" xfId="0" applyNumberFormat="1" applyAlignment="1">
      <alignment/>
    </xf>
    <xf numFmtId="2" fontId="0" fillId="0" borderId="1" xfId="0" applyNumberFormat="1" applyFill="1" applyBorder="1" applyAlignment="1">
      <alignment/>
    </xf>
    <xf numFmtId="2" fontId="0" fillId="2" borderId="0" xfId="0" applyNumberFormat="1" applyFill="1" applyAlignment="1">
      <alignment/>
    </xf>
    <xf numFmtId="2" fontId="3" fillId="0" borderId="0" xfId="0" applyNumberFormat="1" applyFont="1" applyAlignment="1">
      <alignment/>
    </xf>
    <xf numFmtId="2" fontId="0" fillId="3" borderId="0" xfId="0" applyNumberFormat="1" applyFill="1" applyAlignment="1">
      <alignment/>
    </xf>
    <xf numFmtId="2" fontId="0" fillId="5" borderId="0" xfId="0" applyNumberFormat="1" applyFill="1" applyAlignment="1">
      <alignment/>
    </xf>
    <xf numFmtId="2" fontId="0" fillId="0" borderId="0" xfId="0" applyNumberFormat="1" applyFill="1" applyAlignment="1">
      <alignment/>
    </xf>
    <xf numFmtId="0" fontId="3" fillId="2" borderId="0" xfId="0" applyFont="1" applyFill="1" applyBorder="1" applyAlignment="1">
      <alignment/>
    </xf>
    <xf numFmtId="167" fontId="0" fillId="4" borderId="0" xfId="0" applyNumberFormat="1" applyFill="1" applyAlignment="1">
      <alignment/>
    </xf>
    <xf numFmtId="49" fontId="0" fillId="4" borderId="0" xfId="0" applyNumberFormat="1" applyFill="1" applyAlignment="1">
      <alignment/>
    </xf>
    <xf numFmtId="169" fontId="0" fillId="0" borderId="0" xfId="0" applyNumberFormat="1" applyAlignment="1">
      <alignment horizontal="right"/>
    </xf>
    <xf numFmtId="167" fontId="0" fillId="8" borderId="0" xfId="0" applyNumberFormat="1" applyFill="1" applyAlignment="1">
      <alignment/>
    </xf>
    <xf numFmtId="20" fontId="0" fillId="8" borderId="0" xfId="0" applyNumberFormat="1" applyFill="1" applyAlignment="1">
      <alignment/>
    </xf>
    <xf numFmtId="168" fontId="0" fillId="8" borderId="0" xfId="0" applyNumberFormat="1" applyFill="1" applyAlignment="1">
      <alignment/>
    </xf>
    <xf numFmtId="0" fontId="0" fillId="8" borderId="0" xfId="0" applyFill="1" applyAlignment="1">
      <alignment/>
    </xf>
    <xf numFmtId="0" fontId="0" fillId="8" borderId="0" xfId="0" applyNumberFormat="1" applyFill="1" applyAlignment="1">
      <alignment/>
    </xf>
    <xf numFmtId="0" fontId="0" fillId="8" borderId="0" xfId="0" applyFill="1" applyBorder="1" applyAlignment="1">
      <alignment/>
    </xf>
    <xf numFmtId="0" fontId="0" fillId="8" borderId="0" xfId="0" applyFill="1" applyAlignment="1">
      <alignment horizontal="right"/>
    </xf>
    <xf numFmtId="2" fontId="0" fillId="8" borderId="0" xfId="0" applyNumberFormat="1" applyFill="1" applyAlignment="1">
      <alignment/>
    </xf>
    <xf numFmtId="167" fontId="0" fillId="9" borderId="1" xfId="0" applyNumberFormat="1" applyFill="1" applyBorder="1" applyAlignment="1">
      <alignment/>
    </xf>
    <xf numFmtId="20" fontId="0" fillId="9" borderId="1" xfId="0" applyNumberFormat="1" applyFill="1" applyBorder="1" applyAlignment="1">
      <alignment/>
    </xf>
    <xf numFmtId="168" fontId="0" fillId="9" borderId="1" xfId="0" applyNumberFormat="1" applyFill="1" applyBorder="1" applyAlignment="1">
      <alignment/>
    </xf>
    <xf numFmtId="0" fontId="0" fillId="9" borderId="1" xfId="0" applyFill="1" applyBorder="1" applyAlignment="1">
      <alignment/>
    </xf>
    <xf numFmtId="0" fontId="0" fillId="9" borderId="0" xfId="0" applyNumberFormat="1" applyFill="1" applyBorder="1" applyAlignment="1">
      <alignment/>
    </xf>
    <xf numFmtId="0" fontId="0" fillId="9" borderId="0" xfId="0" applyFill="1" applyBorder="1" applyAlignment="1">
      <alignment/>
    </xf>
    <xf numFmtId="0" fontId="0" fillId="9" borderId="0" xfId="0" applyFill="1" applyBorder="1" applyAlignment="1">
      <alignment horizontal="right"/>
    </xf>
    <xf numFmtId="0" fontId="0" fillId="9" borderId="0" xfId="0" applyFill="1" applyAlignment="1">
      <alignment/>
    </xf>
    <xf numFmtId="2" fontId="0" fillId="9" borderId="0" xfId="0" applyNumberFormat="1" applyFill="1" applyAlignment="1">
      <alignment/>
    </xf>
    <xf numFmtId="49" fontId="0" fillId="9" borderId="0" xfId="0" applyNumberFormat="1" applyFill="1" applyAlignment="1">
      <alignment/>
    </xf>
    <xf numFmtId="0" fontId="0" fillId="9" borderId="1" xfId="0" applyFill="1" applyBorder="1" applyAlignment="1">
      <alignment horizontal="center"/>
    </xf>
    <xf numFmtId="167" fontId="3" fillId="9" borderId="1" xfId="0" applyNumberFormat="1" applyFont="1" applyFill="1" applyBorder="1" applyAlignment="1">
      <alignment/>
    </xf>
    <xf numFmtId="20" fontId="3" fillId="9" borderId="1" xfId="0" applyNumberFormat="1" applyFont="1" applyFill="1" applyBorder="1" applyAlignment="1">
      <alignment/>
    </xf>
    <xf numFmtId="168" fontId="3" fillId="9" borderId="1" xfId="0" applyNumberFormat="1" applyFont="1" applyFill="1" applyBorder="1" applyAlignment="1">
      <alignment/>
    </xf>
    <xf numFmtId="0" fontId="3" fillId="9" borderId="0" xfId="0" applyNumberFormat="1" applyFont="1" applyFill="1" applyBorder="1" applyAlignment="1">
      <alignment/>
    </xf>
    <xf numFmtId="0" fontId="3" fillId="9" borderId="0" xfId="0" applyFont="1" applyFill="1" applyBorder="1" applyAlignment="1">
      <alignment/>
    </xf>
    <xf numFmtId="0" fontId="3" fillId="9" borderId="0" xfId="0" applyFont="1" applyFill="1" applyBorder="1" applyAlignment="1">
      <alignment horizontal="right"/>
    </xf>
    <xf numFmtId="0" fontId="3" fillId="9" borderId="0" xfId="0" applyFont="1" applyFill="1" applyAlignment="1">
      <alignment/>
    </xf>
    <xf numFmtId="2" fontId="3" fillId="9" borderId="0" xfId="0" applyNumberFormat="1" applyFont="1" applyFill="1" applyAlignment="1">
      <alignment/>
    </xf>
    <xf numFmtId="167" fontId="0" fillId="9" borderId="0" xfId="0" applyNumberFormat="1" applyFill="1" applyAlignment="1">
      <alignment/>
    </xf>
    <xf numFmtId="20" fontId="0" fillId="9" borderId="0" xfId="0" applyNumberFormat="1" applyFill="1" applyAlignment="1">
      <alignment/>
    </xf>
    <xf numFmtId="168" fontId="0" fillId="9" borderId="0" xfId="0" applyNumberFormat="1" applyFill="1" applyAlignment="1">
      <alignment/>
    </xf>
    <xf numFmtId="0" fontId="0" fillId="9" borderId="0" xfId="0" applyFill="1" applyAlignment="1">
      <alignment horizontal="right"/>
    </xf>
    <xf numFmtId="167" fontId="3" fillId="9" borderId="0" xfId="0" applyNumberFormat="1" applyFont="1" applyFill="1" applyAlignment="1">
      <alignment/>
    </xf>
    <xf numFmtId="0" fontId="0" fillId="9" borderId="0" xfId="0" applyNumberFormat="1" applyFill="1" applyAlignment="1">
      <alignment/>
    </xf>
    <xf numFmtId="49" fontId="0" fillId="8" borderId="0" xfId="0" applyNumberFormat="1" applyFill="1" applyAlignment="1">
      <alignment/>
    </xf>
    <xf numFmtId="0" fontId="0" fillId="8" borderId="1" xfId="0" applyFill="1" applyBorder="1" applyAlignment="1">
      <alignment/>
    </xf>
    <xf numFmtId="167" fontId="0" fillId="8" borderId="1" xfId="0" applyNumberFormat="1" applyFill="1" applyBorder="1" applyAlignment="1">
      <alignment/>
    </xf>
    <xf numFmtId="20" fontId="0" fillId="8" borderId="1" xfId="0" applyNumberFormat="1" applyFill="1" applyBorder="1" applyAlignment="1">
      <alignment/>
    </xf>
    <xf numFmtId="168" fontId="0" fillId="8" borderId="1" xfId="0" applyNumberFormat="1" applyFill="1" applyBorder="1" applyAlignment="1">
      <alignment/>
    </xf>
    <xf numFmtId="0" fontId="0" fillId="8" borderId="0" xfId="0" applyNumberFormat="1" applyFill="1" applyBorder="1" applyAlignment="1">
      <alignment/>
    </xf>
    <xf numFmtId="0" fontId="0" fillId="8" borderId="0" xfId="0" applyFill="1" applyBorder="1" applyAlignment="1">
      <alignment horizontal="right"/>
    </xf>
    <xf numFmtId="0" fontId="0" fillId="8" borderId="1" xfId="0" applyFill="1" applyBorder="1" applyAlignment="1">
      <alignment horizontal="center"/>
    </xf>
    <xf numFmtId="0" fontId="3" fillId="8" borderId="0" xfId="0" applyFont="1" applyFill="1" applyBorder="1" applyAlignment="1">
      <alignment/>
    </xf>
    <xf numFmtId="0" fontId="0" fillId="9" borderId="4" xfId="0" applyFill="1" applyBorder="1" applyAlignment="1">
      <alignment/>
    </xf>
    <xf numFmtId="167" fontId="0" fillId="0" borderId="0" xfId="0" applyNumberFormat="1" applyFill="1" applyAlignment="1">
      <alignment/>
    </xf>
    <xf numFmtId="20" fontId="0" fillId="0" borderId="0" xfId="0" applyNumberFormat="1" applyFill="1" applyAlignment="1">
      <alignment/>
    </xf>
    <xf numFmtId="168" fontId="0" fillId="0" borderId="0" xfId="0" applyNumberFormat="1" applyFill="1" applyAlignment="1">
      <alignment/>
    </xf>
    <xf numFmtId="0" fontId="0" fillId="0" borderId="0" xfId="0" applyNumberFormat="1" applyFill="1" applyAlignment="1">
      <alignment/>
    </xf>
    <xf numFmtId="0" fontId="0" fillId="0" borderId="0" xfId="0" applyFill="1" applyAlignment="1">
      <alignment horizontal="right"/>
    </xf>
    <xf numFmtId="49" fontId="0" fillId="0" borderId="0" xfId="0" applyNumberFormat="1" applyFill="1" applyAlignment="1">
      <alignment/>
    </xf>
    <xf numFmtId="0" fontId="0" fillId="0" borderId="0" xfId="0" applyFont="1" applyFill="1" applyBorder="1" applyAlignment="1">
      <alignment/>
    </xf>
    <xf numFmtId="2" fontId="3" fillId="2" borderId="0" xfId="0" applyNumberFormat="1" applyFont="1" applyFill="1" applyAlignment="1">
      <alignment/>
    </xf>
    <xf numFmtId="2" fontId="3" fillId="3" borderId="0" xfId="0" applyNumberFormat="1" applyFont="1" applyFill="1" applyAlignment="1">
      <alignment/>
    </xf>
    <xf numFmtId="2" fontId="0" fillId="4" borderId="0" xfId="0" applyNumberFormat="1" applyFill="1" applyAlignment="1">
      <alignment/>
    </xf>
    <xf numFmtId="167" fontId="0" fillId="0" borderId="1" xfId="0" applyNumberFormat="1" applyFill="1" applyBorder="1" applyAlignment="1">
      <alignment/>
    </xf>
    <xf numFmtId="0" fontId="0" fillId="10" borderId="0" xfId="0" applyFill="1" applyAlignment="1">
      <alignment/>
    </xf>
    <xf numFmtId="167" fontId="0" fillId="10" borderId="1" xfId="0" applyNumberFormat="1" applyFill="1" applyBorder="1" applyAlignment="1">
      <alignment/>
    </xf>
    <xf numFmtId="20" fontId="0" fillId="10" borderId="1" xfId="0" applyNumberFormat="1" applyFill="1" applyBorder="1" applyAlignment="1">
      <alignment/>
    </xf>
    <xf numFmtId="0" fontId="0" fillId="10" borderId="1" xfId="0" applyFill="1" applyBorder="1" applyAlignment="1">
      <alignment/>
    </xf>
    <xf numFmtId="167" fontId="3" fillId="10" borderId="1" xfId="0" applyNumberFormat="1" applyFont="1" applyFill="1" applyBorder="1" applyAlignment="1">
      <alignment/>
    </xf>
    <xf numFmtId="20" fontId="3" fillId="10" borderId="1" xfId="0" applyNumberFormat="1" applyFont="1" applyFill="1" applyBorder="1" applyAlignment="1">
      <alignment/>
    </xf>
    <xf numFmtId="0" fontId="0" fillId="4" borderId="0" xfId="0" applyFill="1" applyBorder="1" applyAlignment="1">
      <alignment/>
    </xf>
    <xf numFmtId="167" fontId="0" fillId="10" borderId="0" xfId="0" applyNumberFormat="1" applyFill="1" applyAlignment="1">
      <alignment/>
    </xf>
    <xf numFmtId="20" fontId="0" fillId="10" borderId="0" xfId="0" applyNumberFormat="1" applyFill="1" applyAlignment="1">
      <alignment/>
    </xf>
    <xf numFmtId="168" fontId="0" fillId="10" borderId="0" xfId="0" applyNumberFormat="1" applyFill="1" applyAlignment="1">
      <alignment/>
    </xf>
    <xf numFmtId="0" fontId="0" fillId="10" borderId="0" xfId="0" applyNumberFormat="1" applyFill="1" applyAlignment="1">
      <alignment/>
    </xf>
    <xf numFmtId="0" fontId="0" fillId="10" borderId="0" xfId="0" applyFill="1" applyBorder="1" applyAlignment="1">
      <alignment/>
    </xf>
    <xf numFmtId="0" fontId="0" fillId="10" borderId="0" xfId="0" applyFill="1" applyAlignment="1">
      <alignment horizontal="right"/>
    </xf>
    <xf numFmtId="2" fontId="0" fillId="10" borderId="0" xfId="0" applyNumberFormat="1" applyFill="1" applyAlignment="1">
      <alignment/>
    </xf>
    <xf numFmtId="49" fontId="0" fillId="10" borderId="0" xfId="0" applyNumberFormat="1" applyFill="1" applyAlignment="1">
      <alignment/>
    </xf>
    <xf numFmtId="168" fontId="0" fillId="10" borderId="1" xfId="0" applyNumberFormat="1" applyFill="1" applyBorder="1" applyAlignment="1">
      <alignment/>
    </xf>
    <xf numFmtId="0" fontId="0" fillId="10" borderId="0" xfId="0" applyNumberFormat="1" applyFill="1" applyBorder="1" applyAlignment="1">
      <alignment/>
    </xf>
    <xf numFmtId="0" fontId="0" fillId="10" borderId="0" xfId="0" applyFill="1" applyBorder="1" applyAlignment="1">
      <alignment horizontal="right"/>
    </xf>
    <xf numFmtId="0" fontId="0" fillId="10" borderId="0" xfId="0" applyFont="1" applyFill="1" applyBorder="1" applyAlignment="1">
      <alignment/>
    </xf>
    <xf numFmtId="0" fontId="0" fillId="10" borderId="1" xfId="0" applyFill="1" applyBorder="1" applyAlignment="1">
      <alignment horizontal="center"/>
    </xf>
    <xf numFmtId="168" fontId="3" fillId="10" borderId="1" xfId="0" applyNumberFormat="1" applyFont="1" applyFill="1" applyBorder="1" applyAlignment="1">
      <alignment/>
    </xf>
    <xf numFmtId="0" fontId="3" fillId="10" borderId="0" xfId="0" applyFont="1" applyFill="1" applyBorder="1" applyAlignment="1">
      <alignment/>
    </xf>
    <xf numFmtId="0" fontId="3" fillId="10" borderId="0" xfId="0" applyNumberFormat="1" applyFont="1" applyFill="1" applyBorder="1" applyAlignment="1">
      <alignment/>
    </xf>
    <xf numFmtId="0" fontId="3" fillId="10" borderId="0" xfId="0" applyFont="1" applyFill="1" applyBorder="1" applyAlignment="1">
      <alignment horizontal="right"/>
    </xf>
    <xf numFmtId="0" fontId="3" fillId="10" borderId="0" xfId="0" applyFont="1" applyFill="1" applyAlignment="1">
      <alignment/>
    </xf>
    <xf numFmtId="2" fontId="3" fillId="10" borderId="0" xfId="0" applyNumberFormat="1" applyFont="1" applyFill="1" applyAlignment="1">
      <alignment/>
    </xf>
    <xf numFmtId="49" fontId="0" fillId="10" borderId="0" xfId="0" applyNumberFormat="1" applyFont="1" applyFill="1" applyAlignment="1">
      <alignment/>
    </xf>
    <xf numFmtId="0" fontId="0" fillId="10" borderId="0" xfId="0" applyFont="1" applyFill="1" applyAlignment="1">
      <alignment/>
    </xf>
    <xf numFmtId="49" fontId="9" fillId="0" borderId="0" xfId="0" applyNumberFormat="1" applyFont="1" applyAlignment="1">
      <alignment/>
    </xf>
    <xf numFmtId="49" fontId="9" fillId="0" borderId="0" xfId="0" applyNumberFormat="1" applyFont="1" applyAlignment="1">
      <alignment vertical="top" readingOrder="1"/>
    </xf>
    <xf numFmtId="167" fontId="5" fillId="0" borderId="0" xfId="0" applyNumberFormat="1" applyFont="1" applyAlignment="1">
      <alignment/>
    </xf>
    <xf numFmtId="167" fontId="5" fillId="8" borderId="0" xfId="0" applyNumberFormat="1" applyFont="1" applyFill="1" applyAlignment="1">
      <alignment/>
    </xf>
    <xf numFmtId="167" fontId="5" fillId="0" borderId="1" xfId="0" applyNumberFormat="1" applyFont="1" applyBorder="1" applyAlignment="1">
      <alignment/>
    </xf>
    <xf numFmtId="167" fontId="3" fillId="0" borderId="0" xfId="0" applyNumberFormat="1" applyFont="1" applyFill="1" applyAlignment="1">
      <alignment/>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0" fillId="0" borderId="0" xfId="0" applyFill="1" applyAlignment="1">
      <alignment horizontal="center"/>
    </xf>
    <xf numFmtId="168" fontId="0" fillId="0" borderId="1" xfId="0" applyNumberFormat="1" applyFill="1" applyBorder="1" applyAlignment="1">
      <alignment/>
    </xf>
    <xf numFmtId="168" fontId="0" fillId="0" borderId="5" xfId="0" applyNumberFormat="1" applyFill="1" applyBorder="1" applyAlignment="1">
      <alignment/>
    </xf>
    <xf numFmtId="168" fontId="0" fillId="9" borderId="5" xfId="0" applyNumberFormat="1" applyFill="1" applyBorder="1" applyAlignment="1">
      <alignment/>
    </xf>
    <xf numFmtId="168" fontId="0" fillId="4" borderId="0" xfId="0" applyNumberFormat="1" applyFill="1" applyAlignment="1">
      <alignment/>
    </xf>
    <xf numFmtId="167" fontId="5" fillId="11" borderId="0" xfId="0" applyNumberFormat="1" applyFont="1" applyFill="1" applyAlignment="1">
      <alignment/>
    </xf>
    <xf numFmtId="20" fontId="0" fillId="11" borderId="0" xfId="0" applyNumberFormat="1" applyFill="1" applyAlignment="1">
      <alignment/>
    </xf>
    <xf numFmtId="168" fontId="0" fillId="11" borderId="0" xfId="0" applyNumberFormat="1" applyFill="1" applyAlignment="1">
      <alignment/>
    </xf>
    <xf numFmtId="0" fontId="0" fillId="11" borderId="0" xfId="0" applyFill="1" applyAlignment="1">
      <alignment/>
    </xf>
    <xf numFmtId="0" fontId="0" fillId="11" borderId="0" xfId="0" applyNumberFormat="1" applyFill="1" applyAlignment="1">
      <alignment/>
    </xf>
    <xf numFmtId="0" fontId="0" fillId="11" borderId="0" xfId="0" applyFill="1" applyAlignment="1">
      <alignment horizontal="right"/>
    </xf>
    <xf numFmtId="2" fontId="0" fillId="11" borderId="0" xfId="0" applyNumberFormat="1" applyFill="1" applyAlignment="1">
      <alignment/>
    </xf>
    <xf numFmtId="0" fontId="0" fillId="11" borderId="0" xfId="0" applyFill="1" applyBorder="1" applyAlignment="1">
      <alignment/>
    </xf>
    <xf numFmtId="49" fontId="0" fillId="11" borderId="0" xfId="0" applyNumberFormat="1" applyFill="1" applyAlignment="1">
      <alignment/>
    </xf>
    <xf numFmtId="49" fontId="9" fillId="11" borderId="0" xfId="0" applyNumberFormat="1" applyFont="1" applyFill="1" applyAlignment="1">
      <alignment/>
    </xf>
    <xf numFmtId="167" fontId="0" fillId="11" borderId="0" xfId="0" applyNumberFormat="1" applyFill="1" applyAlignment="1">
      <alignment/>
    </xf>
    <xf numFmtId="167" fontId="0" fillId="0" borderId="0" xfId="0" applyNumberFormat="1" applyFill="1" applyBorder="1" applyAlignment="1">
      <alignment/>
    </xf>
    <xf numFmtId="167" fontId="3" fillId="8" borderId="0" xfId="0" applyNumberFormat="1" applyFont="1" applyFill="1" applyAlignment="1">
      <alignment/>
    </xf>
    <xf numFmtId="167" fontId="3" fillId="8" borderId="1" xfId="0" applyNumberFormat="1" applyFont="1" applyFill="1" applyBorder="1" applyAlignment="1">
      <alignment/>
    </xf>
    <xf numFmtId="0" fontId="0" fillId="8" borderId="0" xfId="0" applyFont="1" applyFill="1" applyAlignment="1">
      <alignment/>
    </xf>
    <xf numFmtId="168" fontId="3" fillId="8" borderId="1" xfId="0" applyNumberFormat="1" applyFont="1" applyFill="1" applyBorder="1" applyAlignment="1">
      <alignment/>
    </xf>
    <xf numFmtId="0" fontId="3" fillId="8" borderId="1" xfId="0" applyFont="1" applyFill="1" applyBorder="1" applyAlignment="1">
      <alignment/>
    </xf>
    <xf numFmtId="2" fontId="0" fillId="0" borderId="0" xfId="0" applyNumberForma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10.07</a:t>
            </a:r>
          </a:p>
        </c:rich>
      </c:tx>
      <c:layout>
        <c:manualLayout>
          <c:xMode val="factor"/>
          <c:yMode val="factor"/>
          <c:x val="0"/>
          <c:y val="0.00325"/>
        </c:manualLayout>
      </c:layout>
      <c:spPr>
        <a:noFill/>
        <a:ln>
          <a:noFill/>
        </a:ln>
      </c:spPr>
    </c:title>
    <c:plotArea>
      <c:layout>
        <c:manualLayout>
          <c:xMode val="edge"/>
          <c:yMode val="edge"/>
          <c:x val="0.0125"/>
          <c:y val="0.13825"/>
          <c:w val="0.975"/>
          <c:h val="0.7645"/>
        </c:manualLayout>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Heizung'!$K$243:$K$273</c:f>
              <c:numCache>
                <c:ptCount val="31"/>
                <c:pt idx="0">
                  <c:v>12.23</c:v>
                </c:pt>
                <c:pt idx="1">
                  <c:v>12.23</c:v>
                </c:pt>
                <c:pt idx="2">
                  <c:v>12.23</c:v>
                </c:pt>
                <c:pt idx="3">
                  <c:v>13.300000000000182</c:v>
                </c:pt>
                <c:pt idx="4">
                  <c:v>12.799999999999272</c:v>
                </c:pt>
                <c:pt idx="5">
                  <c:v>18.200000000000728</c:v>
                </c:pt>
                <c:pt idx="6">
                  <c:v>13.099999999999454</c:v>
                </c:pt>
                <c:pt idx="7">
                  <c:v>12.900000000000546</c:v>
                </c:pt>
                <c:pt idx="8">
                  <c:v>13.5</c:v>
                </c:pt>
                <c:pt idx="9">
                  <c:v>11</c:v>
                </c:pt>
                <c:pt idx="10">
                  <c:v>14</c:v>
                </c:pt>
                <c:pt idx="11">
                  <c:v>12.799999999999272</c:v>
                </c:pt>
                <c:pt idx="12">
                  <c:v>15.400000000000546</c:v>
                </c:pt>
                <c:pt idx="13">
                  <c:v>23</c:v>
                </c:pt>
                <c:pt idx="14">
                  <c:v>22.699999999999818</c:v>
                </c:pt>
                <c:pt idx="15">
                  <c:v>20.600000000000364</c:v>
                </c:pt>
                <c:pt idx="16">
                  <c:v>18.199999999999818</c:v>
                </c:pt>
                <c:pt idx="17">
                  <c:v>18.199999999999818</c:v>
                </c:pt>
                <c:pt idx="18">
                  <c:v>22.199999999999818</c:v>
                </c:pt>
                <c:pt idx="19">
                  <c:v>24.800000000000182</c:v>
                </c:pt>
                <c:pt idx="20">
                  <c:v>29</c:v>
                </c:pt>
                <c:pt idx="21">
                  <c:v>24.800000000000182</c:v>
                </c:pt>
                <c:pt idx="22">
                  <c:v>22.800000000000182</c:v>
                </c:pt>
                <c:pt idx="23">
                  <c:v>21.099999999999454</c:v>
                </c:pt>
                <c:pt idx="24">
                  <c:v>21.900000000000546</c:v>
                </c:pt>
                <c:pt idx="25">
                  <c:v>20.399999999999636</c:v>
                </c:pt>
                <c:pt idx="26">
                  <c:v>18.699999999999818</c:v>
                </c:pt>
                <c:pt idx="27">
                  <c:v>20.699999999999818</c:v>
                </c:pt>
                <c:pt idx="28">
                  <c:v>23.400000000000546</c:v>
                </c:pt>
                <c:pt idx="29">
                  <c:v>19.5</c:v>
                </c:pt>
                <c:pt idx="30">
                  <c:v>20.300000000000182</c:v>
                </c:pt>
              </c:numCache>
            </c:numRef>
          </c:val>
        </c:ser>
        <c:ser>
          <c:idx val="2"/>
          <c:order val="1"/>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Heizung'!$M$243:$M$273</c:f>
              <c:numCache>
                <c:ptCount val="31"/>
                <c:pt idx="0">
                  <c:v>12.23</c:v>
                </c:pt>
                <c:pt idx="1">
                  <c:v>12.23</c:v>
                </c:pt>
                <c:pt idx="2">
                  <c:v>12.23</c:v>
                </c:pt>
                <c:pt idx="3">
                  <c:v>13.300000000000182</c:v>
                </c:pt>
                <c:pt idx="4">
                  <c:v>12.799999999999272</c:v>
                </c:pt>
                <c:pt idx="5">
                  <c:v>18.200000000000728</c:v>
                </c:pt>
                <c:pt idx="6">
                  <c:v>13.099999999999454</c:v>
                </c:pt>
                <c:pt idx="7">
                  <c:v>12.900000000000546</c:v>
                </c:pt>
                <c:pt idx="8">
                  <c:v>13.5</c:v>
                </c:pt>
                <c:pt idx="9">
                  <c:v>11</c:v>
                </c:pt>
                <c:pt idx="10">
                  <c:v>14</c:v>
                </c:pt>
                <c:pt idx="11">
                  <c:v>12.799999999999272</c:v>
                </c:pt>
                <c:pt idx="12">
                  <c:v>11.41</c:v>
                </c:pt>
                <c:pt idx="13">
                  <c:v>11.41</c:v>
                </c:pt>
                <c:pt idx="14">
                  <c:v>11.41</c:v>
                </c:pt>
                <c:pt idx="15">
                  <c:v>11.41</c:v>
                </c:pt>
                <c:pt idx="16">
                  <c:v>11.41</c:v>
                </c:pt>
                <c:pt idx="17">
                  <c:v>11.41</c:v>
                </c:pt>
                <c:pt idx="18">
                  <c:v>11.41</c:v>
                </c:pt>
                <c:pt idx="19">
                  <c:v>11.41</c:v>
                </c:pt>
                <c:pt idx="20">
                  <c:v>11.41</c:v>
                </c:pt>
                <c:pt idx="21">
                  <c:v>11.41</c:v>
                </c:pt>
                <c:pt idx="22">
                  <c:v>11.41</c:v>
                </c:pt>
                <c:pt idx="23">
                  <c:v>11.41</c:v>
                </c:pt>
                <c:pt idx="24">
                  <c:v>11.41</c:v>
                </c:pt>
                <c:pt idx="25">
                  <c:v>11.41</c:v>
                </c:pt>
                <c:pt idx="26">
                  <c:v>11.41</c:v>
                </c:pt>
                <c:pt idx="27">
                  <c:v>11.41</c:v>
                </c:pt>
                <c:pt idx="28">
                  <c:v>11.41</c:v>
                </c:pt>
                <c:pt idx="29">
                  <c:v>11.41</c:v>
                </c:pt>
                <c:pt idx="30">
                  <c:v>11.41</c:v>
                </c:pt>
              </c:numCache>
            </c:numRef>
          </c:val>
        </c:ser>
        <c:ser>
          <c:idx val="3"/>
          <c:order val="2"/>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Heizung'!$N$243:$N$273</c:f>
              <c:numCache>
                <c:ptCount val="31"/>
                <c:pt idx="12">
                  <c:v>3.9900000000005456</c:v>
                </c:pt>
                <c:pt idx="13">
                  <c:v>11.59</c:v>
                </c:pt>
                <c:pt idx="14">
                  <c:v>11.289999999999818</c:v>
                </c:pt>
                <c:pt idx="15">
                  <c:v>9.190000000000364</c:v>
                </c:pt>
                <c:pt idx="16">
                  <c:v>6.789999999999818</c:v>
                </c:pt>
                <c:pt idx="17">
                  <c:v>6.789999999999818</c:v>
                </c:pt>
                <c:pt idx="18">
                  <c:v>10.789999999999818</c:v>
                </c:pt>
                <c:pt idx="19">
                  <c:v>13.390000000000182</c:v>
                </c:pt>
                <c:pt idx="20">
                  <c:v>17.59</c:v>
                </c:pt>
                <c:pt idx="21">
                  <c:v>13.390000000000182</c:v>
                </c:pt>
                <c:pt idx="22">
                  <c:v>11.390000000000182</c:v>
                </c:pt>
                <c:pt idx="23">
                  <c:v>9.689999999999454</c:v>
                </c:pt>
                <c:pt idx="24">
                  <c:v>10.490000000000546</c:v>
                </c:pt>
                <c:pt idx="25">
                  <c:v>8.989999999999636</c:v>
                </c:pt>
                <c:pt idx="26">
                  <c:v>7.289999999999818</c:v>
                </c:pt>
                <c:pt idx="27">
                  <c:v>9.289999999999818</c:v>
                </c:pt>
                <c:pt idx="28">
                  <c:v>11.990000000000546</c:v>
                </c:pt>
                <c:pt idx="29">
                  <c:v>8.09</c:v>
                </c:pt>
                <c:pt idx="30">
                  <c:v>8.890000000000182</c:v>
                </c:pt>
              </c:numCache>
            </c:numRef>
          </c:val>
        </c:ser>
        <c:axId val="2230638"/>
        <c:axId val="20075743"/>
      </c:barChart>
      <c:dateAx>
        <c:axId val="2230638"/>
        <c:scaling>
          <c:orientation val="minMax"/>
          <c:max val="39416"/>
          <c:min val="39387"/>
        </c:scaling>
        <c:axPos val="b"/>
        <c:delete val="0"/>
        <c:numFmt formatCode="d/m;@" sourceLinked="0"/>
        <c:majorTickMark val="out"/>
        <c:minorTickMark val="none"/>
        <c:tickLblPos val="nextTo"/>
        <c:crossAx val="20075743"/>
        <c:crosses val="autoZero"/>
        <c:auto val="0"/>
        <c:majorUnit val="7"/>
        <c:majorTimeUnit val="days"/>
        <c:noMultiLvlLbl val="0"/>
      </c:dateAx>
      <c:valAx>
        <c:axId val="20075743"/>
        <c:scaling>
          <c:orientation val="minMax"/>
          <c:max val="50"/>
          <c:min val="-20"/>
        </c:scaling>
        <c:axPos val="l"/>
        <c:majorGridlines/>
        <c:delete val="0"/>
        <c:numFmt formatCode="General" sourceLinked="1"/>
        <c:majorTickMark val="out"/>
        <c:minorTickMark val="none"/>
        <c:tickLblPos val="nextTo"/>
        <c:crossAx val="2230638"/>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11.07</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Heizung'!$K$274:$K$303</c:f>
              <c:numCache>
                <c:ptCount val="30"/>
                <c:pt idx="0">
                  <c:v>24.799999999999272</c:v>
                </c:pt>
                <c:pt idx="1">
                  <c:v>23.200000000000728</c:v>
                </c:pt>
                <c:pt idx="2">
                  <c:v>16</c:v>
                </c:pt>
                <c:pt idx="3">
                  <c:v>18.5</c:v>
                </c:pt>
                <c:pt idx="4">
                  <c:v>21</c:v>
                </c:pt>
                <c:pt idx="5">
                  <c:v>19.799999999999272</c:v>
                </c:pt>
                <c:pt idx="6">
                  <c:v>22.5</c:v>
                </c:pt>
                <c:pt idx="7">
                  <c:v>20.400000000000546</c:v>
                </c:pt>
                <c:pt idx="8">
                  <c:v>20.5</c:v>
                </c:pt>
                <c:pt idx="9">
                  <c:v>23.300000000000182</c:v>
                </c:pt>
                <c:pt idx="10">
                  <c:v>25.5</c:v>
                </c:pt>
                <c:pt idx="11">
                  <c:v>23.699999999999818</c:v>
                </c:pt>
                <c:pt idx="12">
                  <c:v>23.899999999999636</c:v>
                </c:pt>
                <c:pt idx="13">
                  <c:v>26.900000000000546</c:v>
                </c:pt>
                <c:pt idx="14">
                  <c:v>30.899999999999636</c:v>
                </c:pt>
                <c:pt idx="15">
                  <c:v>46.100000000000364</c:v>
                </c:pt>
                <c:pt idx="16">
                  <c:v>35.19999999999982</c:v>
                </c:pt>
                <c:pt idx="17">
                  <c:v>32</c:v>
                </c:pt>
                <c:pt idx="18">
                  <c:v>31.899999999999636</c:v>
                </c:pt>
                <c:pt idx="19">
                  <c:v>29.600000000000364</c:v>
                </c:pt>
                <c:pt idx="20">
                  <c:v>28.899999999999636</c:v>
                </c:pt>
                <c:pt idx="21">
                  <c:v>26.900000000000546</c:v>
                </c:pt>
                <c:pt idx="22">
                  <c:v>20.799999999999272</c:v>
                </c:pt>
                <c:pt idx="23">
                  <c:v>31.700000000000728</c:v>
                </c:pt>
                <c:pt idx="24">
                  <c:v>29.099999999999454</c:v>
                </c:pt>
                <c:pt idx="25">
                  <c:v>28.5</c:v>
                </c:pt>
                <c:pt idx="26">
                  <c:v>28</c:v>
                </c:pt>
                <c:pt idx="27">
                  <c:v>34.5</c:v>
                </c:pt>
                <c:pt idx="28">
                  <c:v>30.699999999999818</c:v>
                </c:pt>
                <c:pt idx="29">
                  <c:v>30.5</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Heizung'!$F$274:$F$303</c:f>
              <c:numCache>
                <c:ptCount val="30"/>
                <c:pt idx="0">
                  <c:v>7</c:v>
                </c:pt>
                <c:pt idx="1">
                  <c:v>6</c:v>
                </c:pt>
                <c:pt idx="2">
                  <c:v>9</c:v>
                </c:pt>
                <c:pt idx="3">
                  <c:v>11</c:v>
                </c:pt>
                <c:pt idx="4">
                  <c:v>10</c:v>
                </c:pt>
                <c:pt idx="5">
                  <c:v>7</c:v>
                </c:pt>
                <c:pt idx="6">
                  <c:v>7</c:v>
                </c:pt>
                <c:pt idx="7">
                  <c:v>7</c:v>
                </c:pt>
                <c:pt idx="8">
                  <c:v>6</c:v>
                </c:pt>
                <c:pt idx="9">
                  <c:v>6</c:v>
                </c:pt>
                <c:pt idx="10">
                  <c:v>7</c:v>
                </c:pt>
                <c:pt idx="11">
                  <c:v>6</c:v>
                </c:pt>
                <c:pt idx="12">
                  <c:v>5</c:v>
                </c:pt>
                <c:pt idx="13">
                  <c:v>4</c:v>
                </c:pt>
                <c:pt idx="14">
                  <c:v>2</c:v>
                </c:pt>
                <c:pt idx="15">
                  <c:v>1</c:v>
                </c:pt>
                <c:pt idx="16">
                  <c:v>4</c:v>
                </c:pt>
                <c:pt idx="17">
                  <c:v>5</c:v>
                </c:pt>
                <c:pt idx="18">
                  <c:v>4</c:v>
                </c:pt>
                <c:pt idx="19">
                  <c:v>5</c:v>
                </c:pt>
                <c:pt idx="20">
                  <c:v>5</c:v>
                </c:pt>
                <c:pt idx="21">
                  <c:v>6</c:v>
                </c:pt>
                <c:pt idx="22">
                  <c:v>8</c:v>
                </c:pt>
                <c:pt idx="23">
                  <c:v>3</c:v>
                </c:pt>
                <c:pt idx="24">
                  <c:v>5</c:v>
                </c:pt>
                <c:pt idx="25">
                  <c:v>6</c:v>
                </c:pt>
                <c:pt idx="26">
                  <c:v>7</c:v>
                </c:pt>
                <c:pt idx="27">
                  <c:v>3</c:v>
                </c:pt>
                <c:pt idx="28">
                  <c:v>2</c:v>
                </c:pt>
                <c:pt idx="29">
                  <c:v>6</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Heizung'!$M$274:$M$303</c:f>
              <c:numCache>
                <c:ptCount val="30"/>
                <c:pt idx="0">
                  <c:v>11.41</c:v>
                </c:pt>
                <c:pt idx="1">
                  <c:v>11.41</c:v>
                </c:pt>
                <c:pt idx="2">
                  <c:v>11.41</c:v>
                </c:pt>
                <c:pt idx="3">
                  <c:v>11.13</c:v>
                </c:pt>
                <c:pt idx="4">
                  <c:v>11.65</c:v>
                </c:pt>
                <c:pt idx="5">
                  <c:v>10.579999999999998</c:v>
                </c:pt>
                <c:pt idx="6">
                  <c:v>12.230000000000004</c:v>
                </c:pt>
                <c:pt idx="7">
                  <c:v>11.939999999999998</c:v>
                </c:pt>
                <c:pt idx="8">
                  <c:v>11.349999999999994</c:v>
                </c:pt>
                <c:pt idx="9">
                  <c:v>11.63000000000001</c:v>
                </c:pt>
                <c:pt idx="10">
                  <c:v>12.079999999999998</c:v>
                </c:pt>
                <c:pt idx="11">
                  <c:v>11.259999999999991</c:v>
                </c:pt>
                <c:pt idx="12">
                  <c:v>11.330000000000013</c:v>
                </c:pt>
                <c:pt idx="13">
                  <c:v>11.209999999999994</c:v>
                </c:pt>
                <c:pt idx="14">
                  <c:v>11.510000000000005</c:v>
                </c:pt>
                <c:pt idx="15">
                  <c:v>11.269999999999982</c:v>
                </c:pt>
                <c:pt idx="16">
                  <c:v>11.280000000000001</c:v>
                </c:pt>
                <c:pt idx="17">
                  <c:v>11.25</c:v>
                </c:pt>
                <c:pt idx="18">
                  <c:v>11.370000000000005</c:v>
                </c:pt>
                <c:pt idx="19">
                  <c:v>11.469999999999999</c:v>
                </c:pt>
                <c:pt idx="20">
                  <c:v>11.360000000000014</c:v>
                </c:pt>
                <c:pt idx="21">
                  <c:v>11.439999999999998</c:v>
                </c:pt>
                <c:pt idx="22">
                  <c:v>11.680000000000007</c:v>
                </c:pt>
                <c:pt idx="23">
                  <c:v>11.469999999999999</c:v>
                </c:pt>
                <c:pt idx="24">
                  <c:v>11.310000000000002</c:v>
                </c:pt>
                <c:pt idx="25">
                  <c:v>11.430000000000007</c:v>
                </c:pt>
                <c:pt idx="26">
                  <c:v>11.439999999999998</c:v>
                </c:pt>
                <c:pt idx="27">
                  <c:v>11.289999999999964</c:v>
                </c:pt>
                <c:pt idx="28">
                  <c:v>10.150000000000034</c:v>
                </c:pt>
                <c:pt idx="29">
                  <c:v>11.490000000000009</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Heizung'!$N$274:$N$303</c:f>
              <c:numCache>
                <c:ptCount val="30"/>
                <c:pt idx="0">
                  <c:v>13.389999999999272</c:v>
                </c:pt>
                <c:pt idx="1">
                  <c:v>11.790000000000727</c:v>
                </c:pt>
                <c:pt idx="2">
                  <c:v>4.59</c:v>
                </c:pt>
                <c:pt idx="3">
                  <c:v>7.369999999999999</c:v>
                </c:pt>
                <c:pt idx="4">
                  <c:v>9.35</c:v>
                </c:pt>
                <c:pt idx="5">
                  <c:v>9.219999999999274</c:v>
                </c:pt>
                <c:pt idx="6">
                  <c:v>10.269999999999996</c:v>
                </c:pt>
                <c:pt idx="7">
                  <c:v>8.460000000000548</c:v>
                </c:pt>
                <c:pt idx="8">
                  <c:v>9.150000000000006</c:v>
                </c:pt>
                <c:pt idx="9">
                  <c:v>11.670000000000172</c:v>
                </c:pt>
                <c:pt idx="10">
                  <c:v>13.420000000000002</c:v>
                </c:pt>
                <c:pt idx="11">
                  <c:v>12.439999999999827</c:v>
                </c:pt>
                <c:pt idx="12">
                  <c:v>12.569999999999624</c:v>
                </c:pt>
                <c:pt idx="13">
                  <c:v>15.690000000000552</c:v>
                </c:pt>
                <c:pt idx="14">
                  <c:v>19.38999999999963</c:v>
                </c:pt>
                <c:pt idx="15">
                  <c:v>34.83000000000038</c:v>
                </c:pt>
                <c:pt idx="16">
                  <c:v>23.919999999999817</c:v>
                </c:pt>
                <c:pt idx="17">
                  <c:v>20.75</c:v>
                </c:pt>
                <c:pt idx="18">
                  <c:v>20.52999999999963</c:v>
                </c:pt>
                <c:pt idx="19">
                  <c:v>18.130000000000365</c:v>
                </c:pt>
                <c:pt idx="20">
                  <c:v>17.539999999999623</c:v>
                </c:pt>
                <c:pt idx="21">
                  <c:v>15.460000000000548</c:v>
                </c:pt>
                <c:pt idx="22">
                  <c:v>9.119999999999266</c:v>
                </c:pt>
                <c:pt idx="23">
                  <c:v>20.23000000000073</c:v>
                </c:pt>
                <c:pt idx="24">
                  <c:v>17.789999999999452</c:v>
                </c:pt>
                <c:pt idx="25">
                  <c:v>17.069999999999993</c:v>
                </c:pt>
                <c:pt idx="26">
                  <c:v>16.560000000000002</c:v>
                </c:pt>
                <c:pt idx="27">
                  <c:v>23.210000000000036</c:v>
                </c:pt>
                <c:pt idx="28">
                  <c:v>20.549999999999784</c:v>
                </c:pt>
                <c:pt idx="29">
                  <c:v>19.00999999999999</c:v>
                </c:pt>
              </c:numCache>
            </c:numRef>
          </c:val>
        </c:ser>
        <c:axId val="46463960"/>
        <c:axId val="15522457"/>
      </c:barChart>
      <c:dateAx>
        <c:axId val="46463960"/>
        <c:scaling>
          <c:orientation val="minMax"/>
          <c:max val="39416"/>
          <c:min val="39387"/>
        </c:scaling>
        <c:axPos val="b"/>
        <c:delete val="0"/>
        <c:numFmt formatCode="d/m;@" sourceLinked="0"/>
        <c:majorTickMark val="out"/>
        <c:minorTickMark val="none"/>
        <c:tickLblPos val="nextTo"/>
        <c:crossAx val="15522457"/>
        <c:crosses val="autoZero"/>
        <c:auto val="0"/>
        <c:majorUnit val="7"/>
        <c:majorTimeUnit val="days"/>
        <c:noMultiLvlLbl val="0"/>
      </c:dateAx>
      <c:valAx>
        <c:axId val="15522457"/>
        <c:scaling>
          <c:orientation val="minMax"/>
          <c:max val="50"/>
          <c:min val="-20"/>
        </c:scaling>
        <c:axPos val="l"/>
        <c:majorGridlines/>
        <c:delete val="0"/>
        <c:numFmt formatCode="General" sourceLinked="1"/>
        <c:majorTickMark val="out"/>
        <c:minorTickMark val="none"/>
        <c:tickLblPos val="nextTo"/>
        <c:crossAx val="46463960"/>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12.07</a:t>
            </a:r>
          </a:p>
        </c:rich>
      </c:tx>
      <c:layout>
        <c:manualLayout>
          <c:xMode val="factor"/>
          <c:yMode val="factor"/>
          <c:x val="0.0015"/>
          <c:y val="-0.00325"/>
        </c:manualLayout>
      </c:layout>
      <c:spPr>
        <a:noFill/>
        <a:ln>
          <a:noFill/>
        </a:ln>
      </c:spPr>
    </c:title>
    <c:plotArea>
      <c:layout>
        <c:manualLayout>
          <c:xMode val="edge"/>
          <c:yMode val="edge"/>
          <c:x val="0.0125"/>
          <c:y val="0.13325"/>
          <c:w val="0.975"/>
          <c:h val="0.77525"/>
        </c:manualLayout>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Heizung'!$K$304:$K$334</c:f>
              <c:numCache>
                <c:ptCount val="31"/>
                <c:pt idx="0">
                  <c:v>24.5</c:v>
                </c:pt>
                <c:pt idx="1">
                  <c:v>23.800000000000182</c:v>
                </c:pt>
                <c:pt idx="2">
                  <c:v>23.300000000000182</c:v>
                </c:pt>
                <c:pt idx="3">
                  <c:v>25.100000000000364</c:v>
                </c:pt>
                <c:pt idx="4">
                  <c:v>23.799999999999272</c:v>
                </c:pt>
                <c:pt idx="5">
                  <c:v>22.200000000000728</c:v>
                </c:pt>
                <c:pt idx="6">
                  <c:v>20.799999999999272</c:v>
                </c:pt>
                <c:pt idx="7">
                  <c:v>25.200000000000728</c:v>
                </c:pt>
                <c:pt idx="8">
                  <c:v>25.199999999999818</c:v>
                </c:pt>
                <c:pt idx="9">
                  <c:v>24.099999999999454</c:v>
                </c:pt>
                <c:pt idx="10">
                  <c:v>24.300000000000182</c:v>
                </c:pt>
                <c:pt idx="11">
                  <c:v>25.900000000000546</c:v>
                </c:pt>
                <c:pt idx="12">
                  <c:v>29.299999999999272</c:v>
                </c:pt>
                <c:pt idx="13">
                  <c:v>30.200000000000728</c:v>
                </c:pt>
                <c:pt idx="14">
                  <c:v>34.19999999999982</c:v>
                </c:pt>
                <c:pt idx="15">
                  <c:v>41.80000000000018</c:v>
                </c:pt>
                <c:pt idx="16">
                  <c:v>36</c:v>
                </c:pt>
                <c:pt idx="17">
                  <c:v>38.19999999999982</c:v>
                </c:pt>
                <c:pt idx="18">
                  <c:v>38.80000000000018</c:v>
                </c:pt>
                <c:pt idx="19">
                  <c:v>36.19999999999982</c:v>
                </c:pt>
                <c:pt idx="20">
                  <c:v>42.099999999999454</c:v>
                </c:pt>
                <c:pt idx="21">
                  <c:v>40.5</c:v>
                </c:pt>
                <c:pt idx="22">
                  <c:v>42.600000000000364</c:v>
                </c:pt>
                <c:pt idx="23">
                  <c:v>37.69999999999982</c:v>
                </c:pt>
                <c:pt idx="24">
                  <c:v>38.5</c:v>
                </c:pt>
                <c:pt idx="25">
                  <c:v>42</c:v>
                </c:pt>
                <c:pt idx="26">
                  <c:v>32.30000000000018</c:v>
                </c:pt>
                <c:pt idx="27">
                  <c:v>30.399999999999636</c:v>
                </c:pt>
                <c:pt idx="28">
                  <c:v>33.400000000000546</c:v>
                </c:pt>
                <c:pt idx="29">
                  <c:v>27.300000000000182</c:v>
                </c:pt>
                <c:pt idx="30">
                  <c:v>29.199999999999818</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Heizung'!$F$304:$F$334</c:f>
              <c:numCache>
                <c:ptCount val="31"/>
                <c:pt idx="0">
                  <c:v>8</c:v>
                </c:pt>
                <c:pt idx="1">
                  <c:v>9</c:v>
                </c:pt>
                <c:pt idx="2">
                  <c:v>8</c:v>
                </c:pt>
                <c:pt idx="3">
                  <c:v>6</c:v>
                </c:pt>
                <c:pt idx="4">
                  <c:v>9</c:v>
                </c:pt>
                <c:pt idx="5">
                  <c:v>10</c:v>
                </c:pt>
                <c:pt idx="6">
                  <c:v>12</c:v>
                </c:pt>
                <c:pt idx="7">
                  <c:v>7</c:v>
                </c:pt>
                <c:pt idx="8">
                  <c:v>9</c:v>
                </c:pt>
                <c:pt idx="9">
                  <c:v>9</c:v>
                </c:pt>
                <c:pt idx="10">
                  <c:v>7</c:v>
                </c:pt>
                <c:pt idx="11">
                  <c:v>5</c:v>
                </c:pt>
                <c:pt idx="12">
                  <c:v>7</c:v>
                </c:pt>
                <c:pt idx="13">
                  <c:v>2</c:v>
                </c:pt>
                <c:pt idx="14">
                  <c:v>2</c:v>
                </c:pt>
                <c:pt idx="15">
                  <c:v>0</c:v>
                </c:pt>
                <c:pt idx="16">
                  <c:v>1</c:v>
                </c:pt>
                <c:pt idx="17">
                  <c:v>0</c:v>
                </c:pt>
                <c:pt idx="18">
                  <c:v>-2</c:v>
                </c:pt>
                <c:pt idx="19">
                  <c:v>-2</c:v>
                </c:pt>
                <c:pt idx="20">
                  <c:v>-4</c:v>
                </c:pt>
                <c:pt idx="21">
                  <c:v>-5</c:v>
                </c:pt>
                <c:pt idx="22">
                  <c:v>-3</c:v>
                </c:pt>
                <c:pt idx="23">
                  <c:v>-2</c:v>
                </c:pt>
                <c:pt idx="24">
                  <c:v>-1</c:v>
                </c:pt>
                <c:pt idx="25">
                  <c:v>-1</c:v>
                </c:pt>
                <c:pt idx="26">
                  <c:v>2</c:v>
                </c:pt>
                <c:pt idx="27">
                  <c:v>3</c:v>
                </c:pt>
                <c:pt idx="28">
                  <c:v>1</c:v>
                </c:pt>
                <c:pt idx="29">
                  <c:v>5</c:v>
                </c:pt>
                <c:pt idx="30">
                  <c:v>4</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Heizung'!$M$304:$M$334</c:f>
              <c:numCache>
                <c:ptCount val="31"/>
                <c:pt idx="0">
                  <c:v>11.639999999999986</c:v>
                </c:pt>
                <c:pt idx="1">
                  <c:v>11.539999999999964</c:v>
                </c:pt>
                <c:pt idx="2">
                  <c:v>11.710000000000036</c:v>
                </c:pt>
                <c:pt idx="3">
                  <c:v>11.480000000000018</c:v>
                </c:pt>
                <c:pt idx="4">
                  <c:v>11.639999999999986</c:v>
                </c:pt>
                <c:pt idx="5">
                  <c:v>11.729999999999961</c:v>
                </c:pt>
                <c:pt idx="6">
                  <c:v>11.240000000000009</c:v>
                </c:pt>
                <c:pt idx="7">
                  <c:v>11.870000000000005</c:v>
                </c:pt>
                <c:pt idx="8">
                  <c:v>11.639999999999986</c:v>
                </c:pt>
                <c:pt idx="9">
                  <c:v>11.310000000000002</c:v>
                </c:pt>
                <c:pt idx="10">
                  <c:v>11.730000000000018</c:v>
                </c:pt>
                <c:pt idx="11">
                  <c:v>10.860000000000014</c:v>
                </c:pt>
                <c:pt idx="12">
                  <c:v>12.269999999999982</c:v>
                </c:pt>
                <c:pt idx="13">
                  <c:v>10.460000000000036</c:v>
                </c:pt>
                <c:pt idx="14">
                  <c:v>11</c:v>
                </c:pt>
                <c:pt idx="15">
                  <c:v>10.779999999999973</c:v>
                </c:pt>
                <c:pt idx="16">
                  <c:v>10.839999999999975</c:v>
                </c:pt>
                <c:pt idx="17">
                  <c:v>10.939999999999998</c:v>
                </c:pt>
                <c:pt idx="18">
                  <c:v>11.040000000000077</c:v>
                </c:pt>
                <c:pt idx="19">
                  <c:v>10.969999999999914</c:v>
                </c:pt>
                <c:pt idx="20">
                  <c:v>10.970000000000027</c:v>
                </c:pt>
                <c:pt idx="21">
                  <c:v>10.81000000000006</c:v>
                </c:pt>
                <c:pt idx="22">
                  <c:v>10.979999999999905</c:v>
                </c:pt>
                <c:pt idx="23">
                  <c:v>10.620000000000005</c:v>
                </c:pt>
                <c:pt idx="24">
                  <c:v>10.75</c:v>
                </c:pt>
                <c:pt idx="25">
                  <c:v>10.770000000000095</c:v>
                </c:pt>
                <c:pt idx="26">
                  <c:v>10.889999999999986</c:v>
                </c:pt>
                <c:pt idx="27">
                  <c:v>11.029999999999973</c:v>
                </c:pt>
                <c:pt idx="28">
                  <c:v>10.92999999999995</c:v>
                </c:pt>
                <c:pt idx="29">
                  <c:v>10.950000000000045</c:v>
                </c:pt>
                <c:pt idx="30">
                  <c:v>11.039999999999964</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trendline>
            <c:trendlineType val="movingAvg"/>
            <c:period val="2"/>
          </c:trendline>
          <c:val>
            <c:numRef>
              <c:f>'Detailliste Heizung'!$N$304:$N$334</c:f>
              <c:numCache>
                <c:ptCount val="31"/>
                <c:pt idx="0">
                  <c:v>12.860000000000014</c:v>
                </c:pt>
                <c:pt idx="1">
                  <c:v>12.260000000000218</c:v>
                </c:pt>
                <c:pt idx="2">
                  <c:v>11.590000000000146</c:v>
                </c:pt>
                <c:pt idx="3">
                  <c:v>13.620000000000346</c:v>
                </c:pt>
                <c:pt idx="4">
                  <c:v>12.159999999999286</c:v>
                </c:pt>
                <c:pt idx="5">
                  <c:v>10.470000000000766</c:v>
                </c:pt>
                <c:pt idx="6">
                  <c:v>9.559999999999263</c:v>
                </c:pt>
                <c:pt idx="7">
                  <c:v>13.330000000000723</c:v>
                </c:pt>
                <c:pt idx="8">
                  <c:v>13.559999999999832</c:v>
                </c:pt>
                <c:pt idx="9">
                  <c:v>12.789999999999452</c:v>
                </c:pt>
                <c:pt idx="10">
                  <c:v>12.570000000000164</c:v>
                </c:pt>
                <c:pt idx="11">
                  <c:v>15.040000000000532</c:v>
                </c:pt>
                <c:pt idx="12">
                  <c:v>17.02999999999929</c:v>
                </c:pt>
                <c:pt idx="13">
                  <c:v>19.74000000000069</c:v>
                </c:pt>
                <c:pt idx="14">
                  <c:v>23.199999999999818</c:v>
                </c:pt>
                <c:pt idx="15">
                  <c:v>31.02000000000021</c:v>
                </c:pt>
                <c:pt idx="16">
                  <c:v>25.160000000000025</c:v>
                </c:pt>
                <c:pt idx="17">
                  <c:v>27.25999999999982</c:v>
                </c:pt>
                <c:pt idx="18">
                  <c:v>27.760000000000105</c:v>
                </c:pt>
                <c:pt idx="19">
                  <c:v>25.229999999999905</c:v>
                </c:pt>
                <c:pt idx="20">
                  <c:v>31.129999999999427</c:v>
                </c:pt>
                <c:pt idx="21">
                  <c:v>29.68999999999994</c:v>
                </c:pt>
                <c:pt idx="22">
                  <c:v>31.62000000000046</c:v>
                </c:pt>
                <c:pt idx="23">
                  <c:v>27.079999999999814</c:v>
                </c:pt>
                <c:pt idx="24">
                  <c:v>27.75</c:v>
                </c:pt>
                <c:pt idx="25">
                  <c:v>31.229999999999905</c:v>
                </c:pt>
                <c:pt idx="26">
                  <c:v>21.410000000000196</c:v>
                </c:pt>
                <c:pt idx="27">
                  <c:v>19.369999999999663</c:v>
                </c:pt>
                <c:pt idx="28">
                  <c:v>22.470000000000596</c:v>
                </c:pt>
                <c:pt idx="29">
                  <c:v>16.350000000000136</c:v>
                </c:pt>
                <c:pt idx="30">
                  <c:v>18.159999999999854</c:v>
                </c:pt>
              </c:numCache>
            </c:numRef>
          </c:val>
        </c:ser>
        <c:ser>
          <c:idx val="4"/>
          <c:order val="4"/>
          <c:tx>
            <c:strRef>
              <c:f>'Detailliste Heizung'!$E$9</c:f>
              <c:strCache>
                <c:ptCount val="1"/>
                <c:pt idx="0">
                  <c:v>Temp. 7:00</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Heizung'!$E$304:$E$334</c:f>
              <c:numCache>
                <c:ptCount val="31"/>
                <c:pt idx="20">
                  <c:v>-8</c:v>
                </c:pt>
              </c:numCache>
            </c:numRef>
          </c:val>
        </c:ser>
        <c:axId val="5484386"/>
        <c:axId val="49359475"/>
      </c:barChart>
      <c:dateAx>
        <c:axId val="5484386"/>
        <c:scaling>
          <c:orientation val="minMax"/>
          <c:max val="39447"/>
          <c:min val="39417"/>
        </c:scaling>
        <c:axPos val="b"/>
        <c:delete val="0"/>
        <c:numFmt formatCode="d/m;@" sourceLinked="0"/>
        <c:majorTickMark val="out"/>
        <c:minorTickMark val="none"/>
        <c:tickLblPos val="nextTo"/>
        <c:crossAx val="49359475"/>
        <c:crosses val="autoZero"/>
        <c:auto val="0"/>
        <c:majorUnit val="7"/>
        <c:majorTimeUnit val="days"/>
        <c:noMultiLvlLbl val="0"/>
      </c:dateAx>
      <c:valAx>
        <c:axId val="49359475"/>
        <c:scaling>
          <c:orientation val="minMax"/>
          <c:max val="50"/>
          <c:min val="-20"/>
        </c:scaling>
        <c:axPos val="l"/>
        <c:majorGridlines/>
        <c:delete val="0"/>
        <c:numFmt formatCode="General" sourceLinked="1"/>
        <c:majorTickMark val="out"/>
        <c:minorTickMark val="none"/>
        <c:tickLblPos val="nextTo"/>
        <c:crossAx val="5484386"/>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01.08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Heizung'!$K$335:$K$365</c:f>
              <c:numCache>
                <c:ptCount val="31"/>
                <c:pt idx="0">
                  <c:v>31.199999999999818</c:v>
                </c:pt>
                <c:pt idx="1">
                  <c:v>37.30000000000018</c:v>
                </c:pt>
                <c:pt idx="2">
                  <c:v>32.69999999999982</c:v>
                </c:pt>
                <c:pt idx="3">
                  <c:v>32.69999999999982</c:v>
                </c:pt>
                <c:pt idx="4">
                  <c:v>34.400000000000546</c:v>
                </c:pt>
                <c:pt idx="5">
                  <c:v>22.899999999999636</c:v>
                </c:pt>
                <c:pt idx="6">
                  <c:v>28.800000000000182</c:v>
                </c:pt>
                <c:pt idx="7">
                  <c:v>23.899999999999636</c:v>
                </c:pt>
                <c:pt idx="8">
                  <c:v>28.5</c:v>
                </c:pt>
                <c:pt idx="9">
                  <c:v>28.199999999999818</c:v>
                </c:pt>
                <c:pt idx="10">
                  <c:v>22.200000000000728</c:v>
                </c:pt>
                <c:pt idx="11">
                  <c:v>21.5</c:v>
                </c:pt>
                <c:pt idx="12">
                  <c:v>32.79999999999927</c:v>
                </c:pt>
                <c:pt idx="13">
                  <c:v>33</c:v>
                </c:pt>
                <c:pt idx="14">
                  <c:v>22</c:v>
                </c:pt>
                <c:pt idx="15">
                  <c:v>20.300000000000182</c:v>
                </c:pt>
                <c:pt idx="16">
                  <c:v>25.400000000000546</c:v>
                </c:pt>
                <c:pt idx="17">
                  <c:v>21.299999999999272</c:v>
                </c:pt>
                <c:pt idx="18">
                  <c:v>15.800000000000182</c:v>
                </c:pt>
                <c:pt idx="19">
                  <c:v>18.400000000000546</c:v>
                </c:pt>
                <c:pt idx="20">
                  <c:v>16.699999999999818</c:v>
                </c:pt>
                <c:pt idx="21">
                  <c:v>21.199999999999818</c:v>
                </c:pt>
                <c:pt idx="22">
                  <c:v>31.300000000000182</c:v>
                </c:pt>
                <c:pt idx="23">
                  <c:v>25.899999999999636</c:v>
                </c:pt>
                <c:pt idx="24">
                  <c:v>26.800000000000182</c:v>
                </c:pt>
                <c:pt idx="25">
                  <c:v>23.899999999999636</c:v>
                </c:pt>
                <c:pt idx="26">
                  <c:v>24.300000000000182</c:v>
                </c:pt>
                <c:pt idx="27">
                  <c:v>21.800000000000182</c:v>
                </c:pt>
                <c:pt idx="28">
                  <c:v>23.800000000000182</c:v>
                </c:pt>
                <c:pt idx="29">
                  <c:v>25.599999999999454</c:v>
                </c:pt>
                <c:pt idx="30">
                  <c:v>31.700000000000728</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Heizung'!$F$335:$F$365</c:f>
              <c:numCache>
                <c:ptCount val="31"/>
                <c:pt idx="0">
                  <c:v>1</c:v>
                </c:pt>
                <c:pt idx="1">
                  <c:v>-1</c:v>
                </c:pt>
                <c:pt idx="2">
                  <c:v>1</c:v>
                </c:pt>
                <c:pt idx="3">
                  <c:v>1</c:v>
                </c:pt>
                <c:pt idx="4">
                  <c:v>4</c:v>
                </c:pt>
                <c:pt idx="5">
                  <c:v>7</c:v>
                </c:pt>
                <c:pt idx="6">
                  <c:v>7</c:v>
                </c:pt>
                <c:pt idx="7">
                  <c:v>6</c:v>
                </c:pt>
                <c:pt idx="8">
                  <c:v>3</c:v>
                </c:pt>
                <c:pt idx="9">
                  <c:v>4</c:v>
                </c:pt>
                <c:pt idx="10">
                  <c:v>9</c:v>
                </c:pt>
                <c:pt idx="11">
                  <c:v>8</c:v>
                </c:pt>
                <c:pt idx="12">
                  <c:v>1</c:v>
                </c:pt>
                <c:pt idx="13">
                  <c:v>2</c:v>
                </c:pt>
                <c:pt idx="14">
                  <c:v>10</c:v>
                </c:pt>
                <c:pt idx="15">
                  <c:v>11</c:v>
                </c:pt>
                <c:pt idx="16">
                  <c:v>8</c:v>
                </c:pt>
                <c:pt idx="17">
                  <c:v>10</c:v>
                </c:pt>
                <c:pt idx="18">
                  <c:v>12</c:v>
                </c:pt>
                <c:pt idx="19">
                  <c:v>13</c:v>
                </c:pt>
                <c:pt idx="20">
                  <c:v>11</c:v>
                </c:pt>
                <c:pt idx="21">
                  <c:v>7</c:v>
                </c:pt>
                <c:pt idx="22">
                  <c:v>3</c:v>
                </c:pt>
                <c:pt idx="23">
                  <c:v>8</c:v>
                </c:pt>
                <c:pt idx="24">
                  <c:v>4</c:v>
                </c:pt>
                <c:pt idx="25">
                  <c:v>7</c:v>
                </c:pt>
                <c:pt idx="26">
                  <c:v>7</c:v>
                </c:pt>
                <c:pt idx="27">
                  <c:v>8</c:v>
                </c:pt>
                <c:pt idx="28">
                  <c:v>9</c:v>
                </c:pt>
                <c:pt idx="29">
                  <c:v>5</c:v>
                </c:pt>
                <c:pt idx="30">
                  <c:v>3</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Heizung'!$M$335:$M$365</c:f>
              <c:numCache>
                <c:ptCount val="31"/>
                <c:pt idx="0">
                  <c:v>10.769999999999982</c:v>
                </c:pt>
                <c:pt idx="1">
                  <c:v>10.75</c:v>
                </c:pt>
                <c:pt idx="2">
                  <c:v>10.530000000000086</c:v>
                </c:pt>
                <c:pt idx="3">
                  <c:v>10.029999999999973</c:v>
                </c:pt>
                <c:pt idx="4">
                  <c:v>10.889999999999986</c:v>
                </c:pt>
                <c:pt idx="5">
                  <c:v>10.190000000000055</c:v>
                </c:pt>
                <c:pt idx="6">
                  <c:v>10.309999999999945</c:v>
                </c:pt>
                <c:pt idx="7">
                  <c:v>9.690000000000055</c:v>
                </c:pt>
                <c:pt idx="8">
                  <c:v>9.68999999999994</c:v>
                </c:pt>
                <c:pt idx="9">
                  <c:v>9.830000000000041</c:v>
                </c:pt>
                <c:pt idx="10">
                  <c:v>10.240000000000009</c:v>
                </c:pt>
                <c:pt idx="11">
                  <c:v>10.409999999999968</c:v>
                </c:pt>
                <c:pt idx="12">
                  <c:v>10.019999999999982</c:v>
                </c:pt>
                <c:pt idx="13">
                  <c:v>10.759999999999991</c:v>
                </c:pt>
                <c:pt idx="14">
                  <c:v>10.340000000000032</c:v>
                </c:pt>
                <c:pt idx="15">
                  <c:v>10.67999999999995</c:v>
                </c:pt>
                <c:pt idx="16">
                  <c:v>10.350000000000023</c:v>
                </c:pt>
                <c:pt idx="17">
                  <c:v>9.860000000000014</c:v>
                </c:pt>
                <c:pt idx="18">
                  <c:v>8.92999999999995</c:v>
                </c:pt>
                <c:pt idx="19">
                  <c:v>8.940000000000055</c:v>
                </c:pt>
                <c:pt idx="20">
                  <c:v>9.740000000000009</c:v>
                </c:pt>
                <c:pt idx="21">
                  <c:v>10.43999999999994</c:v>
                </c:pt>
                <c:pt idx="22">
                  <c:v>10.220000000000027</c:v>
                </c:pt>
                <c:pt idx="23">
                  <c:v>10.590000000000032</c:v>
                </c:pt>
                <c:pt idx="24">
                  <c:v>9.620000000000005</c:v>
                </c:pt>
                <c:pt idx="25">
                  <c:v>10.199999999999932</c:v>
                </c:pt>
                <c:pt idx="26">
                  <c:v>10.940000000000055</c:v>
                </c:pt>
                <c:pt idx="27">
                  <c:v>10.93999999999994</c:v>
                </c:pt>
                <c:pt idx="28">
                  <c:v>10.879999999999995</c:v>
                </c:pt>
                <c:pt idx="29">
                  <c:v>8.400000000000091</c:v>
                </c:pt>
                <c:pt idx="30">
                  <c:v>10.449999999999932</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Heizung'!$N$335:$N$365</c:f>
              <c:numCache>
                <c:ptCount val="31"/>
                <c:pt idx="0">
                  <c:v>20.429999999999836</c:v>
                </c:pt>
                <c:pt idx="1">
                  <c:v>26.550000000000182</c:v>
                </c:pt>
                <c:pt idx="2">
                  <c:v>22.16999999999973</c:v>
                </c:pt>
                <c:pt idx="3">
                  <c:v>22.669999999999845</c:v>
                </c:pt>
                <c:pt idx="4">
                  <c:v>23.51000000000056</c:v>
                </c:pt>
                <c:pt idx="5">
                  <c:v>12.709999999999582</c:v>
                </c:pt>
                <c:pt idx="6">
                  <c:v>18.490000000000236</c:v>
                </c:pt>
                <c:pt idx="7">
                  <c:v>14.209999999999582</c:v>
                </c:pt>
                <c:pt idx="8">
                  <c:v>18.81000000000006</c:v>
                </c:pt>
                <c:pt idx="9">
                  <c:v>18.369999999999777</c:v>
                </c:pt>
                <c:pt idx="10">
                  <c:v>11.960000000000719</c:v>
                </c:pt>
                <c:pt idx="11">
                  <c:v>11.090000000000032</c:v>
                </c:pt>
                <c:pt idx="12">
                  <c:v>22.77999999999929</c:v>
                </c:pt>
                <c:pt idx="13">
                  <c:v>22.24000000000001</c:v>
                </c:pt>
                <c:pt idx="14">
                  <c:v>11.659999999999968</c:v>
                </c:pt>
                <c:pt idx="15">
                  <c:v>9.620000000000232</c:v>
                </c:pt>
                <c:pt idx="16">
                  <c:v>15.050000000000523</c:v>
                </c:pt>
                <c:pt idx="17">
                  <c:v>11.439999999999259</c:v>
                </c:pt>
                <c:pt idx="18">
                  <c:v>6.870000000000232</c:v>
                </c:pt>
                <c:pt idx="19">
                  <c:v>9.460000000000491</c:v>
                </c:pt>
                <c:pt idx="20">
                  <c:v>6.959999999999809</c:v>
                </c:pt>
                <c:pt idx="21">
                  <c:v>10.759999999999877</c:v>
                </c:pt>
                <c:pt idx="22">
                  <c:v>21.080000000000155</c:v>
                </c:pt>
                <c:pt idx="23">
                  <c:v>15.309999999999604</c:v>
                </c:pt>
                <c:pt idx="24">
                  <c:v>17.180000000000177</c:v>
                </c:pt>
                <c:pt idx="25">
                  <c:v>13.699999999999704</c:v>
                </c:pt>
                <c:pt idx="26">
                  <c:v>13.360000000000127</c:v>
                </c:pt>
                <c:pt idx="27">
                  <c:v>10.860000000000241</c:v>
                </c:pt>
                <c:pt idx="28">
                  <c:v>12.920000000000186</c:v>
                </c:pt>
                <c:pt idx="29">
                  <c:v>17.199999999999363</c:v>
                </c:pt>
                <c:pt idx="30">
                  <c:v>21.250000000000796</c:v>
                </c:pt>
              </c:numCache>
            </c:numRef>
          </c:val>
        </c:ser>
        <c:axId val="41582092"/>
        <c:axId val="38694509"/>
      </c:barChart>
      <c:dateAx>
        <c:axId val="41582092"/>
        <c:scaling>
          <c:orientation val="minMax"/>
          <c:max val="39478"/>
          <c:min val="39448"/>
        </c:scaling>
        <c:axPos val="b"/>
        <c:delete val="0"/>
        <c:numFmt formatCode="d/m;@" sourceLinked="0"/>
        <c:majorTickMark val="out"/>
        <c:minorTickMark val="none"/>
        <c:tickLblPos val="nextTo"/>
        <c:crossAx val="38694509"/>
        <c:crosses val="autoZero"/>
        <c:auto val="0"/>
        <c:majorUnit val="7"/>
        <c:majorTimeUnit val="days"/>
        <c:noMultiLvlLbl val="0"/>
      </c:dateAx>
      <c:valAx>
        <c:axId val="38694509"/>
        <c:scaling>
          <c:orientation val="minMax"/>
          <c:max val="50"/>
          <c:min val="-20"/>
        </c:scaling>
        <c:axPos val="l"/>
        <c:majorGridlines/>
        <c:delete val="0"/>
        <c:numFmt formatCode="General" sourceLinked="1"/>
        <c:majorTickMark val="out"/>
        <c:minorTickMark val="none"/>
        <c:tickLblPos val="nextTo"/>
        <c:crossAx val="41582092"/>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02.08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Heizung'!$K$366:$K$394</c:f>
              <c:numCache>
                <c:ptCount val="29"/>
                <c:pt idx="0">
                  <c:v>26.299999999999272</c:v>
                </c:pt>
                <c:pt idx="1">
                  <c:v>29.5</c:v>
                </c:pt>
                <c:pt idx="2">
                  <c:v>34.899999999999636</c:v>
                </c:pt>
                <c:pt idx="3">
                  <c:v>31.600000000000364</c:v>
                </c:pt>
                <c:pt idx="4">
                  <c:v>26.600000000000364</c:v>
                </c:pt>
                <c:pt idx="5">
                  <c:v>23.299999999999272</c:v>
                </c:pt>
                <c:pt idx="6">
                  <c:v>23.80000000000109</c:v>
                </c:pt>
                <c:pt idx="7">
                  <c:v>28.69999999999891</c:v>
                </c:pt>
                <c:pt idx="8">
                  <c:v>22.30000000000109</c:v>
                </c:pt>
                <c:pt idx="9">
                  <c:v>23.399999999999636</c:v>
                </c:pt>
                <c:pt idx="10">
                  <c:v>23.700000000000728</c:v>
                </c:pt>
                <c:pt idx="11">
                  <c:v>21.099999999998545</c:v>
                </c:pt>
                <c:pt idx="12">
                  <c:v>23.80000000000109</c:v>
                </c:pt>
                <c:pt idx="13">
                  <c:v>30.299999999999272</c:v>
                </c:pt>
                <c:pt idx="14">
                  <c:v>27.200000000000728</c:v>
                </c:pt>
                <c:pt idx="15">
                  <c:v>30.5</c:v>
                </c:pt>
                <c:pt idx="16">
                  <c:v>34.899999999999636</c:v>
                </c:pt>
                <c:pt idx="17">
                  <c:v>35.899999999999636</c:v>
                </c:pt>
                <c:pt idx="18">
                  <c:v>28.200000000000728</c:v>
                </c:pt>
                <c:pt idx="19">
                  <c:v>27.5</c:v>
                </c:pt>
                <c:pt idx="20">
                  <c:v>24.100000000000364</c:v>
                </c:pt>
                <c:pt idx="21">
                  <c:v>18.19999999999891</c:v>
                </c:pt>
                <c:pt idx="22">
                  <c:v>16.100000000000364</c:v>
                </c:pt>
                <c:pt idx="23">
                  <c:v>20.700000000000728</c:v>
                </c:pt>
                <c:pt idx="24">
                  <c:v>18.099999999998545</c:v>
                </c:pt>
                <c:pt idx="25">
                  <c:v>15.300000000001091</c:v>
                </c:pt>
                <c:pt idx="26">
                  <c:v>18.100000000000364</c:v>
                </c:pt>
                <c:pt idx="27">
                  <c:v>19.899999999999636</c:v>
                </c:pt>
                <c:pt idx="28">
                  <c:v>19.899999999999636</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Heizung'!$F$366:$F$394</c:f>
              <c:numCache>
                <c:ptCount val="29"/>
                <c:pt idx="0">
                  <c:v>8</c:v>
                </c:pt>
                <c:pt idx="1">
                  <c:v>4</c:v>
                </c:pt>
                <c:pt idx="2">
                  <c:v>1</c:v>
                </c:pt>
                <c:pt idx="3">
                  <c:v>4</c:v>
                </c:pt>
                <c:pt idx="4">
                  <c:v>6</c:v>
                </c:pt>
                <c:pt idx="5">
                  <c:v>9</c:v>
                </c:pt>
                <c:pt idx="6">
                  <c:v>4</c:v>
                </c:pt>
                <c:pt idx="7">
                  <c:v>4</c:v>
                </c:pt>
                <c:pt idx="8">
                  <c:v>5</c:v>
                </c:pt>
                <c:pt idx="9">
                  <c:v>4</c:v>
                </c:pt>
                <c:pt idx="10">
                  <c:v>4</c:v>
                </c:pt>
                <c:pt idx="11">
                  <c:v>6</c:v>
                </c:pt>
                <c:pt idx="12">
                  <c:v>3</c:v>
                </c:pt>
                <c:pt idx="13">
                  <c:v>1</c:v>
                </c:pt>
                <c:pt idx="14">
                  <c:v>5</c:v>
                </c:pt>
                <c:pt idx="15">
                  <c:v>0</c:v>
                </c:pt>
                <c:pt idx="16">
                  <c:v>0</c:v>
                </c:pt>
                <c:pt idx="17">
                  <c:v>2</c:v>
                </c:pt>
                <c:pt idx="18">
                  <c:v>2</c:v>
                </c:pt>
                <c:pt idx="19">
                  <c:v>2</c:v>
                </c:pt>
                <c:pt idx="20">
                  <c:v>9</c:v>
                </c:pt>
                <c:pt idx="21">
                  <c:v>11</c:v>
                </c:pt>
                <c:pt idx="22">
                  <c:v>12</c:v>
                </c:pt>
                <c:pt idx="23">
                  <c:v>9</c:v>
                </c:pt>
                <c:pt idx="24">
                  <c:v>11</c:v>
                </c:pt>
                <c:pt idx="25">
                  <c:v>15</c:v>
                </c:pt>
                <c:pt idx="26">
                  <c:v>10</c:v>
                </c:pt>
                <c:pt idx="27">
                  <c:v>8</c:v>
                </c:pt>
                <c:pt idx="28">
                  <c:v>10</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Heizung'!$M$366:$M$394</c:f>
              <c:numCache>
                <c:ptCount val="29"/>
                <c:pt idx="0">
                  <c:v>9.57000000000005</c:v>
                </c:pt>
                <c:pt idx="1">
                  <c:v>9.980000000000018</c:v>
                </c:pt>
                <c:pt idx="2">
                  <c:v>10.75</c:v>
                </c:pt>
                <c:pt idx="3">
                  <c:v>9.990000000000009</c:v>
                </c:pt>
                <c:pt idx="4">
                  <c:v>10.43999999999994</c:v>
                </c:pt>
                <c:pt idx="5">
                  <c:v>11.31000000000006</c:v>
                </c:pt>
                <c:pt idx="6">
                  <c:v>10.180000000000064</c:v>
                </c:pt>
                <c:pt idx="7">
                  <c:v>11.079999999999927</c:v>
                </c:pt>
                <c:pt idx="8">
                  <c:v>6.460000000000036</c:v>
                </c:pt>
                <c:pt idx="9">
                  <c:v>5.9099999999998545</c:v>
                </c:pt>
                <c:pt idx="10">
                  <c:v>5.830000000000155</c:v>
                </c:pt>
                <c:pt idx="11">
                  <c:v>5.279999999999973</c:v>
                </c:pt>
                <c:pt idx="12">
                  <c:v>5.720000000000027</c:v>
                </c:pt>
                <c:pt idx="13">
                  <c:v>5.6099999999999</c:v>
                </c:pt>
                <c:pt idx="14">
                  <c:v>5.599999999999909</c:v>
                </c:pt>
                <c:pt idx="15">
                  <c:v>5.190000000000055</c:v>
                </c:pt>
                <c:pt idx="16">
                  <c:v>5.8400000000001455</c:v>
                </c:pt>
                <c:pt idx="17">
                  <c:v>5.990000000000009</c:v>
                </c:pt>
                <c:pt idx="18">
                  <c:v>5.519999999999982</c:v>
                </c:pt>
                <c:pt idx="19">
                  <c:v>5.529999999999973</c:v>
                </c:pt>
                <c:pt idx="20">
                  <c:v>5.579999999999927</c:v>
                </c:pt>
                <c:pt idx="21">
                  <c:v>5.569999999999936</c:v>
                </c:pt>
                <c:pt idx="22">
                  <c:v>5.300000000000182</c:v>
                </c:pt>
                <c:pt idx="23">
                  <c:v>5.399999999999864</c:v>
                </c:pt>
                <c:pt idx="24">
                  <c:v>6.5900000000001455</c:v>
                </c:pt>
                <c:pt idx="25">
                  <c:v>5.589999999999918</c:v>
                </c:pt>
                <c:pt idx="26">
                  <c:v>5.019999999999982</c:v>
                </c:pt>
                <c:pt idx="27">
                  <c:v>5.329999999999927</c:v>
                </c:pt>
                <c:pt idx="28">
                  <c:v>5.720000000000027</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Heizung'!$N$366:$N$394</c:f>
              <c:numCache>
                <c:ptCount val="29"/>
                <c:pt idx="0">
                  <c:v>16.729999999999222</c:v>
                </c:pt>
                <c:pt idx="1">
                  <c:v>19.519999999999982</c:v>
                </c:pt>
                <c:pt idx="2">
                  <c:v>24.149999999999636</c:v>
                </c:pt>
                <c:pt idx="3">
                  <c:v>21.610000000000355</c:v>
                </c:pt>
                <c:pt idx="4">
                  <c:v>16.160000000000423</c:v>
                </c:pt>
                <c:pt idx="5">
                  <c:v>11.989999999999213</c:v>
                </c:pt>
                <c:pt idx="6">
                  <c:v>13.620000000001028</c:v>
                </c:pt>
                <c:pt idx="7">
                  <c:v>17.61999999999898</c:v>
                </c:pt>
                <c:pt idx="8">
                  <c:v>15.840000000001055</c:v>
                </c:pt>
                <c:pt idx="9">
                  <c:v>17.48999999999978</c:v>
                </c:pt>
                <c:pt idx="10">
                  <c:v>17.870000000000573</c:v>
                </c:pt>
                <c:pt idx="11">
                  <c:v>15.819999999998572</c:v>
                </c:pt>
                <c:pt idx="12">
                  <c:v>18.080000000001064</c:v>
                </c:pt>
                <c:pt idx="13">
                  <c:v>24.689999999999372</c:v>
                </c:pt>
                <c:pt idx="14">
                  <c:v>21.60000000000082</c:v>
                </c:pt>
                <c:pt idx="15">
                  <c:v>25.309999999999945</c:v>
                </c:pt>
                <c:pt idx="16">
                  <c:v>29.05999999999949</c:v>
                </c:pt>
                <c:pt idx="17">
                  <c:v>29.909999999999627</c:v>
                </c:pt>
                <c:pt idx="18">
                  <c:v>22.680000000000746</c:v>
                </c:pt>
                <c:pt idx="19">
                  <c:v>21.970000000000027</c:v>
                </c:pt>
                <c:pt idx="20">
                  <c:v>18.520000000000437</c:v>
                </c:pt>
                <c:pt idx="21">
                  <c:v>12.629999999998972</c:v>
                </c:pt>
                <c:pt idx="22">
                  <c:v>10.800000000000182</c:v>
                </c:pt>
                <c:pt idx="23">
                  <c:v>15.300000000000864</c:v>
                </c:pt>
                <c:pt idx="24">
                  <c:v>11.5099999999984</c:v>
                </c:pt>
                <c:pt idx="25">
                  <c:v>9.710000000001173</c:v>
                </c:pt>
                <c:pt idx="26">
                  <c:v>13.080000000000382</c:v>
                </c:pt>
                <c:pt idx="27">
                  <c:v>14.569999999999709</c:v>
                </c:pt>
                <c:pt idx="28">
                  <c:v>14.179999999999609</c:v>
                </c:pt>
              </c:numCache>
            </c:numRef>
          </c:val>
        </c:ser>
        <c:ser>
          <c:idx val="4"/>
          <c:order val="4"/>
          <c:tx>
            <c:strRef>
              <c:f>'Detailliste Heizung'!$E$9</c:f>
              <c:strCache>
                <c:ptCount val="1"/>
                <c:pt idx="0">
                  <c:v>Temp. 7:00</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Heizung'!$E$366:$E$394</c:f>
              <c:numCache>
                <c:ptCount val="29"/>
                <c:pt idx="17">
                  <c:v>-7</c:v>
                </c:pt>
                <c:pt idx="18">
                  <c:v>-5</c:v>
                </c:pt>
                <c:pt idx="19">
                  <c:v>-2</c:v>
                </c:pt>
                <c:pt idx="20">
                  <c:v>4</c:v>
                </c:pt>
                <c:pt idx="21">
                  <c:v>5</c:v>
                </c:pt>
                <c:pt idx="22">
                  <c:v>8</c:v>
                </c:pt>
                <c:pt idx="23">
                  <c:v>3</c:v>
                </c:pt>
                <c:pt idx="24">
                  <c:v>9</c:v>
                </c:pt>
                <c:pt idx="25">
                  <c:v>9</c:v>
                </c:pt>
                <c:pt idx="26">
                  <c:v>6</c:v>
                </c:pt>
                <c:pt idx="27">
                  <c:v>4</c:v>
                </c:pt>
                <c:pt idx="28">
                  <c:v>7</c:v>
                </c:pt>
              </c:numCache>
            </c:numRef>
          </c:val>
        </c:ser>
        <c:axId val="12706262"/>
        <c:axId val="47247495"/>
      </c:barChart>
      <c:dateAx>
        <c:axId val="12706262"/>
        <c:scaling>
          <c:orientation val="minMax"/>
          <c:max val="39507"/>
          <c:min val="39479"/>
        </c:scaling>
        <c:axPos val="b"/>
        <c:delete val="0"/>
        <c:numFmt formatCode="d/m;@" sourceLinked="0"/>
        <c:majorTickMark val="out"/>
        <c:minorTickMark val="none"/>
        <c:tickLblPos val="nextTo"/>
        <c:crossAx val="47247495"/>
        <c:crosses val="autoZero"/>
        <c:auto val="0"/>
        <c:majorUnit val="7"/>
        <c:majorTimeUnit val="days"/>
        <c:noMultiLvlLbl val="0"/>
      </c:dateAx>
      <c:valAx>
        <c:axId val="47247495"/>
        <c:scaling>
          <c:orientation val="minMax"/>
          <c:max val="50"/>
          <c:min val="-20"/>
        </c:scaling>
        <c:axPos val="l"/>
        <c:majorGridlines/>
        <c:delete val="0"/>
        <c:numFmt formatCode="General" sourceLinked="1"/>
        <c:majorTickMark val="out"/>
        <c:minorTickMark val="none"/>
        <c:tickLblPos val="nextTo"/>
        <c:crossAx val="12706262"/>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03.08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Heizung'!$K$395:$K$425</c:f>
              <c:numCache>
                <c:ptCount val="31"/>
                <c:pt idx="0">
                  <c:v>18.299999999999272</c:v>
                </c:pt>
                <c:pt idx="1">
                  <c:v>15.800000000001091</c:v>
                </c:pt>
                <c:pt idx="2">
                  <c:v>16.5</c:v>
                </c:pt>
                <c:pt idx="3">
                  <c:v>28.5</c:v>
                </c:pt>
                <c:pt idx="4">
                  <c:v>27.799999999999272</c:v>
                </c:pt>
                <c:pt idx="5">
                  <c:v>28.30000000000109</c:v>
                </c:pt>
                <c:pt idx="6">
                  <c:v>20.849999999998545</c:v>
                </c:pt>
                <c:pt idx="7">
                  <c:v>20.850000000000364</c:v>
                </c:pt>
                <c:pt idx="8">
                  <c:v>19.80000000000109</c:v>
                </c:pt>
                <c:pt idx="9">
                  <c:v>17.399999999999636</c:v>
                </c:pt>
                <c:pt idx="10">
                  <c:v>19.399999999999636</c:v>
                </c:pt>
                <c:pt idx="11">
                  <c:v>19.299999999999272</c:v>
                </c:pt>
                <c:pt idx="12">
                  <c:v>20.200000000000728</c:v>
                </c:pt>
                <c:pt idx="13">
                  <c:v>19.700000000000728</c:v>
                </c:pt>
                <c:pt idx="14">
                  <c:v>21</c:v>
                </c:pt>
                <c:pt idx="15">
                  <c:v>8.5</c:v>
                </c:pt>
                <c:pt idx="16">
                  <c:v>21</c:v>
                </c:pt>
                <c:pt idx="17">
                  <c:v>23.799999999999272</c:v>
                </c:pt>
                <c:pt idx="18">
                  <c:v>23.5</c:v>
                </c:pt>
                <c:pt idx="19">
                  <c:v>23.399999999999636</c:v>
                </c:pt>
                <c:pt idx="20">
                  <c:v>26.200000000000728</c:v>
                </c:pt>
                <c:pt idx="21">
                  <c:v>25.69999999999891</c:v>
                </c:pt>
                <c:pt idx="22">
                  <c:v>31.600000000000364</c:v>
                </c:pt>
                <c:pt idx="23">
                  <c:v>37</c:v>
                </c:pt>
                <c:pt idx="24">
                  <c:v>34.600000000000364</c:v>
                </c:pt>
                <c:pt idx="25">
                  <c:v>28.700000000000728</c:v>
                </c:pt>
                <c:pt idx="26">
                  <c:v>30.099999999998545</c:v>
                </c:pt>
                <c:pt idx="27">
                  <c:v>25.900000000001455</c:v>
                </c:pt>
                <c:pt idx="28">
                  <c:v>13.5</c:v>
                </c:pt>
                <c:pt idx="29">
                  <c:v>18.399999999999636</c:v>
                </c:pt>
                <c:pt idx="30">
                  <c:v>12.699999999998909</c:v>
                </c:pt>
              </c:numCache>
            </c:numRef>
          </c:val>
        </c:ser>
        <c:ser>
          <c:idx val="2"/>
          <c:order val="1"/>
          <c:tx>
            <c:v>Lüftung</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Heizung'!$M$395:$M$425</c:f>
              <c:numCache>
                <c:ptCount val="31"/>
                <c:pt idx="0">
                  <c:v>5.920000000000073</c:v>
                </c:pt>
                <c:pt idx="1">
                  <c:v>5.720000000000027</c:v>
                </c:pt>
                <c:pt idx="2">
                  <c:v>5.309999999999945</c:v>
                </c:pt>
                <c:pt idx="3">
                  <c:v>7.099999999999909</c:v>
                </c:pt>
                <c:pt idx="4">
                  <c:v>7</c:v>
                </c:pt>
                <c:pt idx="5">
                  <c:v>5.580000000000155</c:v>
                </c:pt>
                <c:pt idx="6">
                  <c:v>5.269999999999982</c:v>
                </c:pt>
                <c:pt idx="7">
                  <c:v>5.259999999999991</c:v>
                </c:pt>
                <c:pt idx="8">
                  <c:v>7.419999999999845</c:v>
                </c:pt>
                <c:pt idx="9">
                  <c:v>6.170000000000073</c:v>
                </c:pt>
                <c:pt idx="10">
                  <c:v>5.519999999999982</c:v>
                </c:pt>
                <c:pt idx="11">
                  <c:v>5.460000000000036</c:v>
                </c:pt>
                <c:pt idx="12">
                  <c:v>6.529999999999973</c:v>
                </c:pt>
                <c:pt idx="13">
                  <c:v>5.2000000000000455</c:v>
                </c:pt>
                <c:pt idx="14">
                  <c:v>7.420000000000073</c:v>
                </c:pt>
                <c:pt idx="15">
                  <c:v>5.1599999999998545</c:v>
                </c:pt>
                <c:pt idx="16">
                  <c:v>5.8900000000001</c:v>
                </c:pt>
                <c:pt idx="17">
                  <c:v>6.1099999999999</c:v>
                </c:pt>
                <c:pt idx="18">
                  <c:v>5.730000000000018</c:v>
                </c:pt>
                <c:pt idx="19">
                  <c:v>5.100000000000136</c:v>
                </c:pt>
                <c:pt idx="20">
                  <c:v>5.149999999999864</c:v>
                </c:pt>
                <c:pt idx="21">
                  <c:v>5</c:v>
                </c:pt>
                <c:pt idx="22">
                  <c:v>11.019999999999982</c:v>
                </c:pt>
                <c:pt idx="23">
                  <c:v>8.420000000000073</c:v>
                </c:pt>
                <c:pt idx="24">
                  <c:v>11.309999999999945</c:v>
                </c:pt>
                <c:pt idx="25">
                  <c:v>8.860000000000127</c:v>
                </c:pt>
                <c:pt idx="26">
                  <c:v>11.329999999999927</c:v>
                </c:pt>
                <c:pt idx="27">
                  <c:v>10.910000000000082</c:v>
                </c:pt>
                <c:pt idx="28">
                  <c:v>4.759999999999991</c:v>
                </c:pt>
                <c:pt idx="29">
                  <c:v>4.740000000000009</c:v>
                </c:pt>
                <c:pt idx="30">
                  <c:v>5.089999999999918</c:v>
                </c:pt>
              </c:numCache>
            </c:numRef>
          </c:val>
        </c:ser>
        <c:ser>
          <c:idx val="3"/>
          <c:order val="2"/>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Heizung'!$N$395:$N$425</c:f>
              <c:numCache>
                <c:ptCount val="31"/>
                <c:pt idx="0">
                  <c:v>12.3799999999992</c:v>
                </c:pt>
                <c:pt idx="1">
                  <c:v>10.080000000001064</c:v>
                </c:pt>
                <c:pt idx="2">
                  <c:v>11.190000000000055</c:v>
                </c:pt>
                <c:pt idx="3">
                  <c:v>21.40000000000009</c:v>
                </c:pt>
                <c:pt idx="4">
                  <c:v>20.799999999999272</c:v>
                </c:pt>
                <c:pt idx="5">
                  <c:v>22.720000000000937</c:v>
                </c:pt>
                <c:pt idx="6">
                  <c:v>15.579999999998563</c:v>
                </c:pt>
                <c:pt idx="7">
                  <c:v>15.590000000000373</c:v>
                </c:pt>
                <c:pt idx="8">
                  <c:v>12.380000000001246</c:v>
                </c:pt>
                <c:pt idx="9">
                  <c:v>11.229999999999563</c:v>
                </c:pt>
                <c:pt idx="10">
                  <c:v>13.879999999999654</c:v>
                </c:pt>
                <c:pt idx="11">
                  <c:v>13.839999999999236</c:v>
                </c:pt>
                <c:pt idx="12">
                  <c:v>13.670000000000755</c:v>
                </c:pt>
                <c:pt idx="13">
                  <c:v>14.500000000000682</c:v>
                </c:pt>
                <c:pt idx="14">
                  <c:v>13.579999999999927</c:v>
                </c:pt>
                <c:pt idx="15">
                  <c:v>3.3400000000001455</c:v>
                </c:pt>
                <c:pt idx="16">
                  <c:v>15.1099999999999</c:v>
                </c:pt>
                <c:pt idx="17">
                  <c:v>17.689999999999372</c:v>
                </c:pt>
                <c:pt idx="18">
                  <c:v>17.769999999999982</c:v>
                </c:pt>
                <c:pt idx="19">
                  <c:v>18.2999999999995</c:v>
                </c:pt>
                <c:pt idx="20">
                  <c:v>21.050000000000864</c:v>
                </c:pt>
                <c:pt idx="21">
                  <c:v>20.69999999999891</c:v>
                </c:pt>
                <c:pt idx="22">
                  <c:v>20.580000000000382</c:v>
                </c:pt>
                <c:pt idx="23">
                  <c:v>28.579999999999927</c:v>
                </c:pt>
                <c:pt idx="24">
                  <c:v>23.29000000000042</c:v>
                </c:pt>
                <c:pt idx="25">
                  <c:v>19.8400000000006</c:v>
                </c:pt>
                <c:pt idx="26">
                  <c:v>18.769999999998618</c:v>
                </c:pt>
                <c:pt idx="27">
                  <c:v>14.990000000001373</c:v>
                </c:pt>
                <c:pt idx="28">
                  <c:v>8.740000000000009</c:v>
                </c:pt>
                <c:pt idx="29">
                  <c:v>13.659999999999627</c:v>
                </c:pt>
                <c:pt idx="30">
                  <c:v>7.6099999999989905</c:v>
                </c:pt>
              </c:numCache>
            </c:numRef>
          </c:val>
        </c:ser>
        <c:ser>
          <c:idx val="1"/>
          <c:order val="3"/>
          <c:tx>
            <c:strRef>
              <c:f>'Detailliste Heizung'!$D$9</c:f>
              <c:strCache>
                <c:ptCount val="1"/>
                <c:pt idx="0">
                  <c:v>Temp. 0:00</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Heizung'!$D$395:$D$425</c:f>
              <c:numCache>
                <c:ptCount val="31"/>
                <c:pt idx="0">
                  <c:v>5</c:v>
                </c:pt>
                <c:pt idx="1">
                  <c:v>8</c:v>
                </c:pt>
                <c:pt idx="2">
                  <c:v>11</c:v>
                </c:pt>
                <c:pt idx="3">
                  <c:v>0</c:v>
                </c:pt>
                <c:pt idx="4">
                  <c:v>0</c:v>
                </c:pt>
                <c:pt idx="5">
                  <c:v>-5</c:v>
                </c:pt>
                <c:pt idx="8">
                  <c:v>1</c:v>
                </c:pt>
                <c:pt idx="9">
                  <c:v>9</c:v>
                </c:pt>
                <c:pt idx="10">
                  <c:v>8</c:v>
                </c:pt>
                <c:pt idx="11">
                  <c:v>7</c:v>
                </c:pt>
                <c:pt idx="14">
                  <c:v>4</c:v>
                </c:pt>
                <c:pt idx="16">
                  <c:v>9</c:v>
                </c:pt>
                <c:pt idx="17">
                  <c:v>4</c:v>
                </c:pt>
                <c:pt idx="18">
                  <c:v>3</c:v>
                </c:pt>
                <c:pt idx="19">
                  <c:v>1</c:v>
                </c:pt>
                <c:pt idx="20">
                  <c:v>1</c:v>
                </c:pt>
                <c:pt idx="21">
                  <c:v>1</c:v>
                </c:pt>
                <c:pt idx="22">
                  <c:v>-1</c:v>
                </c:pt>
                <c:pt idx="23">
                  <c:v>-4</c:v>
                </c:pt>
                <c:pt idx="24">
                  <c:v>-2</c:v>
                </c:pt>
                <c:pt idx="25">
                  <c:v>-2</c:v>
                </c:pt>
                <c:pt idx="26">
                  <c:v>4</c:v>
                </c:pt>
                <c:pt idx="27">
                  <c:v>5</c:v>
                </c:pt>
                <c:pt idx="28">
                  <c:v>9</c:v>
                </c:pt>
                <c:pt idx="29">
                  <c:v>3</c:v>
                </c:pt>
                <c:pt idx="30">
                  <c:v>11</c:v>
                </c:pt>
              </c:numCache>
            </c:numRef>
          </c:val>
        </c:ser>
        <c:ser>
          <c:idx val="4"/>
          <c:order val="4"/>
          <c:tx>
            <c:strRef>
              <c:f>'Detailliste Heizung'!$E$9</c:f>
              <c:strCache>
                <c:ptCount val="1"/>
                <c:pt idx="0">
                  <c:v>Temp. 7:00</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Heizung'!$E$395:$E$425</c:f>
              <c:numCache>
                <c:ptCount val="31"/>
                <c:pt idx="0">
                  <c:v>7</c:v>
                </c:pt>
                <c:pt idx="1">
                  <c:v>7</c:v>
                </c:pt>
                <c:pt idx="2">
                  <c:v>8</c:v>
                </c:pt>
                <c:pt idx="3">
                  <c:v>0</c:v>
                </c:pt>
                <c:pt idx="4">
                  <c:v>-3</c:v>
                </c:pt>
                <c:pt idx="5">
                  <c:v>-3</c:v>
                </c:pt>
                <c:pt idx="9">
                  <c:v>7</c:v>
                </c:pt>
                <c:pt idx="10">
                  <c:v>8</c:v>
                </c:pt>
                <c:pt idx="11">
                  <c:v>8</c:v>
                </c:pt>
                <c:pt idx="12">
                  <c:v>5</c:v>
                </c:pt>
                <c:pt idx="13">
                  <c:v>7</c:v>
                </c:pt>
                <c:pt idx="14">
                  <c:v>5</c:v>
                </c:pt>
                <c:pt idx="15">
                  <c:v>8</c:v>
                </c:pt>
                <c:pt idx="16">
                  <c:v>5</c:v>
                </c:pt>
                <c:pt idx="17">
                  <c:v>0</c:v>
                </c:pt>
                <c:pt idx="18">
                  <c:v>3</c:v>
                </c:pt>
                <c:pt idx="19">
                  <c:v>1</c:v>
                </c:pt>
                <c:pt idx="20">
                  <c:v>4</c:v>
                </c:pt>
                <c:pt idx="21">
                  <c:v>1</c:v>
                </c:pt>
                <c:pt idx="22">
                  <c:v>0</c:v>
                </c:pt>
                <c:pt idx="23">
                  <c:v>-1</c:v>
                </c:pt>
                <c:pt idx="24">
                  <c:v>0</c:v>
                </c:pt>
                <c:pt idx="25">
                  <c:v>-1</c:v>
                </c:pt>
                <c:pt idx="26">
                  <c:v>2</c:v>
                </c:pt>
                <c:pt idx="27">
                  <c:v>3</c:v>
                </c:pt>
                <c:pt idx="28">
                  <c:v>7</c:v>
                </c:pt>
                <c:pt idx="30">
                  <c:v>9</c:v>
                </c:pt>
              </c:numCache>
            </c:numRef>
          </c:val>
        </c:ser>
        <c:ser>
          <c:idx val="5"/>
          <c:order val="5"/>
          <c:tx>
            <c:strRef>
              <c:f>'Detailliste Heizung'!$F$9</c:f>
              <c:strCache>
                <c:ptCount val="1"/>
                <c:pt idx="0">
                  <c:v>Temp. 11:45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Heizung'!$F$395:$F$425</c:f>
              <c:numCache>
                <c:ptCount val="31"/>
                <c:pt idx="0">
                  <c:v>11</c:v>
                </c:pt>
                <c:pt idx="1">
                  <c:v>13.7</c:v>
                </c:pt>
                <c:pt idx="2">
                  <c:v>8.9</c:v>
                </c:pt>
                <c:pt idx="3">
                  <c:v>6.7</c:v>
                </c:pt>
                <c:pt idx="4">
                  <c:v>4</c:v>
                </c:pt>
                <c:pt idx="5">
                  <c:v>4.9</c:v>
                </c:pt>
                <c:pt idx="7">
                  <c:v>11.2</c:v>
                </c:pt>
                <c:pt idx="8">
                  <c:v>13.2</c:v>
                </c:pt>
                <c:pt idx="9">
                  <c:v>13.6</c:v>
                </c:pt>
                <c:pt idx="10">
                  <c:v>10.3</c:v>
                </c:pt>
                <c:pt idx="11">
                  <c:v>10.9</c:v>
                </c:pt>
                <c:pt idx="12">
                  <c:v>10.6</c:v>
                </c:pt>
                <c:pt idx="13">
                  <c:v>11.8</c:v>
                </c:pt>
                <c:pt idx="14">
                  <c:v>14</c:v>
                </c:pt>
                <c:pt idx="15">
                  <c:v>12</c:v>
                </c:pt>
                <c:pt idx="16">
                  <c:v>9.4</c:v>
                </c:pt>
                <c:pt idx="17">
                  <c:v>7.6</c:v>
                </c:pt>
                <c:pt idx="18">
                  <c:v>7.9</c:v>
                </c:pt>
                <c:pt idx="19">
                  <c:v>8.6</c:v>
                </c:pt>
                <c:pt idx="20">
                  <c:v>7.6</c:v>
                </c:pt>
                <c:pt idx="21">
                  <c:v>8.1</c:v>
                </c:pt>
                <c:pt idx="22">
                  <c:v>3.6</c:v>
                </c:pt>
                <c:pt idx="23">
                  <c:v>6.3</c:v>
                </c:pt>
                <c:pt idx="24">
                  <c:v>6.5</c:v>
                </c:pt>
                <c:pt idx="25">
                  <c:v>6.6</c:v>
                </c:pt>
                <c:pt idx="26">
                  <c:v>8.8</c:v>
                </c:pt>
                <c:pt idx="27">
                  <c:v>11.2</c:v>
                </c:pt>
                <c:pt idx="28">
                  <c:v>12.8</c:v>
                </c:pt>
                <c:pt idx="29">
                  <c:v>15.1</c:v>
                </c:pt>
                <c:pt idx="30">
                  <c:v>13.7</c:v>
                </c:pt>
              </c:numCache>
            </c:numRef>
          </c:val>
        </c:ser>
        <c:axId val="22574272"/>
        <c:axId val="1841857"/>
      </c:barChart>
      <c:dateAx>
        <c:axId val="22574272"/>
        <c:scaling>
          <c:orientation val="minMax"/>
          <c:max val="39538"/>
          <c:min val="39508"/>
        </c:scaling>
        <c:axPos val="b"/>
        <c:delete val="0"/>
        <c:numFmt formatCode="d/m;@" sourceLinked="0"/>
        <c:majorTickMark val="out"/>
        <c:minorTickMark val="none"/>
        <c:tickLblPos val="nextTo"/>
        <c:crossAx val="1841857"/>
        <c:crosses val="autoZero"/>
        <c:auto val="0"/>
        <c:majorUnit val="7"/>
        <c:majorTimeUnit val="days"/>
        <c:noMultiLvlLbl val="0"/>
      </c:dateAx>
      <c:valAx>
        <c:axId val="1841857"/>
        <c:scaling>
          <c:orientation val="minMax"/>
          <c:max val="50"/>
          <c:min val="-20"/>
        </c:scaling>
        <c:axPos val="l"/>
        <c:majorGridlines/>
        <c:delete val="0"/>
        <c:numFmt formatCode="General" sourceLinked="1"/>
        <c:majorTickMark val="out"/>
        <c:minorTickMark val="none"/>
        <c:tickLblPos val="nextTo"/>
        <c:crossAx val="22574272"/>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0</xdr:row>
      <xdr:rowOff>47625</xdr:rowOff>
    </xdr:from>
    <xdr:to>
      <xdr:col>27</xdr:col>
      <xdr:colOff>323850</xdr:colOff>
      <xdr:row>24</xdr:row>
      <xdr:rowOff>123825</xdr:rowOff>
    </xdr:to>
    <xdr:graphicFrame>
      <xdr:nvGraphicFramePr>
        <xdr:cNvPr id="1" name="Chart 8"/>
        <xdr:cNvGraphicFramePr/>
      </xdr:nvGraphicFramePr>
      <xdr:xfrm>
        <a:off x="12220575" y="47625"/>
        <a:ext cx="8362950" cy="3962400"/>
      </xdr:xfrm>
      <a:graphic>
        <a:graphicData uri="http://schemas.openxmlformats.org/drawingml/2006/chart">
          <c:chart xmlns:c="http://schemas.openxmlformats.org/drawingml/2006/chart" r:id="rId1"/>
        </a:graphicData>
      </a:graphic>
    </xdr:graphicFrame>
    <xdr:clientData/>
  </xdr:twoCellAnchor>
  <xdr:twoCellAnchor>
    <xdr:from>
      <xdr:col>15</xdr:col>
      <xdr:colOff>619125</xdr:colOff>
      <xdr:row>8</xdr:row>
      <xdr:rowOff>142875</xdr:rowOff>
    </xdr:from>
    <xdr:to>
      <xdr:col>26</xdr:col>
      <xdr:colOff>600075</xdr:colOff>
      <xdr:row>33</xdr:row>
      <xdr:rowOff>57150</xdr:rowOff>
    </xdr:to>
    <xdr:graphicFrame>
      <xdr:nvGraphicFramePr>
        <xdr:cNvPr id="2" name="Chart 5"/>
        <xdr:cNvGraphicFramePr/>
      </xdr:nvGraphicFramePr>
      <xdr:xfrm>
        <a:off x="11734800" y="1438275"/>
        <a:ext cx="8362950" cy="3962400"/>
      </xdr:xfrm>
      <a:graphic>
        <a:graphicData uri="http://schemas.openxmlformats.org/drawingml/2006/chart">
          <c:chart xmlns:c="http://schemas.openxmlformats.org/drawingml/2006/chart" r:id="rId2"/>
        </a:graphicData>
      </a:graphic>
    </xdr:graphicFrame>
    <xdr:clientData/>
  </xdr:twoCellAnchor>
  <xdr:twoCellAnchor>
    <xdr:from>
      <xdr:col>15</xdr:col>
      <xdr:colOff>685800</xdr:colOff>
      <xdr:row>29</xdr:row>
      <xdr:rowOff>28575</xdr:rowOff>
    </xdr:from>
    <xdr:to>
      <xdr:col>26</xdr:col>
      <xdr:colOff>666750</xdr:colOff>
      <xdr:row>55</xdr:row>
      <xdr:rowOff>104775</xdr:rowOff>
    </xdr:to>
    <xdr:graphicFrame>
      <xdr:nvGraphicFramePr>
        <xdr:cNvPr id="3" name="Chart 4"/>
        <xdr:cNvGraphicFramePr/>
      </xdr:nvGraphicFramePr>
      <xdr:xfrm>
        <a:off x="11801475" y="4724400"/>
        <a:ext cx="8362950" cy="4286250"/>
      </xdr:xfrm>
      <a:graphic>
        <a:graphicData uri="http://schemas.openxmlformats.org/drawingml/2006/chart">
          <c:chart xmlns:c="http://schemas.openxmlformats.org/drawingml/2006/chart" r:id="rId3"/>
        </a:graphicData>
      </a:graphic>
    </xdr:graphicFrame>
    <xdr:clientData/>
  </xdr:twoCellAnchor>
  <xdr:twoCellAnchor>
    <xdr:from>
      <xdr:col>7</xdr:col>
      <xdr:colOff>66675</xdr:colOff>
      <xdr:row>3</xdr:row>
      <xdr:rowOff>114300</xdr:rowOff>
    </xdr:from>
    <xdr:to>
      <xdr:col>18</xdr:col>
      <xdr:colOff>47625</xdr:colOff>
      <xdr:row>28</xdr:row>
      <xdr:rowOff>28575</xdr:rowOff>
    </xdr:to>
    <xdr:graphicFrame>
      <xdr:nvGraphicFramePr>
        <xdr:cNvPr id="4" name="Chart 6"/>
        <xdr:cNvGraphicFramePr/>
      </xdr:nvGraphicFramePr>
      <xdr:xfrm>
        <a:off x="5086350" y="600075"/>
        <a:ext cx="8362950" cy="3962400"/>
      </xdr:xfrm>
      <a:graphic>
        <a:graphicData uri="http://schemas.openxmlformats.org/drawingml/2006/chart">
          <c:chart xmlns:c="http://schemas.openxmlformats.org/drawingml/2006/chart" r:id="rId4"/>
        </a:graphicData>
      </a:graphic>
    </xdr:graphicFrame>
    <xdr:clientData/>
  </xdr:twoCellAnchor>
  <xdr:twoCellAnchor>
    <xdr:from>
      <xdr:col>7</xdr:col>
      <xdr:colOff>76200</xdr:colOff>
      <xdr:row>25</xdr:row>
      <xdr:rowOff>38100</xdr:rowOff>
    </xdr:from>
    <xdr:to>
      <xdr:col>18</xdr:col>
      <xdr:colOff>57150</xdr:colOff>
      <xdr:row>51</xdr:row>
      <xdr:rowOff>114300</xdr:rowOff>
    </xdr:to>
    <xdr:graphicFrame>
      <xdr:nvGraphicFramePr>
        <xdr:cNvPr id="5" name="Chart 7"/>
        <xdr:cNvGraphicFramePr/>
      </xdr:nvGraphicFramePr>
      <xdr:xfrm>
        <a:off x="5095875" y="4086225"/>
        <a:ext cx="8362950" cy="4286250"/>
      </xdr:xfrm>
      <a:graphic>
        <a:graphicData uri="http://schemas.openxmlformats.org/drawingml/2006/chart">
          <c:chart xmlns:c="http://schemas.openxmlformats.org/drawingml/2006/chart" r:id="rId5"/>
        </a:graphicData>
      </a:graphic>
    </xdr:graphicFrame>
    <xdr:clientData/>
  </xdr:twoCellAnchor>
  <xdr:twoCellAnchor>
    <xdr:from>
      <xdr:col>5</xdr:col>
      <xdr:colOff>752475</xdr:colOff>
      <xdr:row>48</xdr:row>
      <xdr:rowOff>95250</xdr:rowOff>
    </xdr:from>
    <xdr:to>
      <xdr:col>18</xdr:col>
      <xdr:colOff>619125</xdr:colOff>
      <xdr:row>72</xdr:row>
      <xdr:rowOff>9525</xdr:rowOff>
    </xdr:to>
    <xdr:graphicFrame>
      <xdr:nvGraphicFramePr>
        <xdr:cNvPr id="6" name="Chart 9"/>
        <xdr:cNvGraphicFramePr/>
      </xdr:nvGraphicFramePr>
      <xdr:xfrm>
        <a:off x="4248150" y="7867650"/>
        <a:ext cx="9772650" cy="3800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W706"/>
  <sheetViews>
    <sheetView workbookViewId="0" topLeftCell="A1">
      <pane xSplit="10" ySplit="9" topLeftCell="K556" activePane="bottomRight" state="frozen"/>
      <selection pane="topLeft" activeCell="A1" sqref="A1"/>
      <selection pane="topRight" activeCell="K1" sqref="K1"/>
      <selection pane="bottomLeft" activeCell="A10" sqref="A10"/>
      <selection pane="bottomRight" activeCell="Q583" sqref="Q583:S583"/>
    </sheetView>
  </sheetViews>
  <sheetFormatPr defaultColWidth="11.421875" defaultRowHeight="12.75" outlineLevelRow="1"/>
  <cols>
    <col min="1" max="1" width="8.140625" style="4" bestFit="1" customWidth="1"/>
    <col min="2" max="2" width="6.8515625" style="0" bestFit="1" customWidth="1"/>
    <col min="3" max="3" width="9.28125" style="17" customWidth="1"/>
    <col min="4" max="4" width="5.421875" style="0" customWidth="1"/>
    <col min="5" max="5" width="5.8515625" style="17" customWidth="1"/>
    <col min="6" max="6" width="5.421875" style="17" customWidth="1"/>
    <col min="7" max="7" width="5.421875" style="0" customWidth="1"/>
    <col min="8" max="8" width="5.421875" style="59" customWidth="1"/>
    <col min="9" max="9" width="6.57421875" style="0" customWidth="1"/>
    <col min="10" max="10" width="11.00390625" style="29" bestFit="1" customWidth="1"/>
    <col min="11" max="11" width="11.8515625" style="0" customWidth="1"/>
    <col min="12" max="12" width="16.140625" style="72" bestFit="1" customWidth="1"/>
    <col min="13" max="13" width="21.00390625" style="76" customWidth="1"/>
    <col min="14" max="14" width="16.8515625" style="0" bestFit="1" customWidth="1"/>
    <col min="15" max="15" width="16.8515625" style="57" customWidth="1"/>
    <col min="16" max="16" width="13.7109375" style="18" customWidth="1"/>
    <col min="17" max="17" width="5.8515625" style="34" customWidth="1"/>
    <col min="18" max="18" width="6.140625" style="34" customWidth="1"/>
    <col min="19" max="19" width="11.421875" style="34" customWidth="1"/>
  </cols>
  <sheetData>
    <row r="1" ht="12.75"/>
    <row r="2" ht="12.75"/>
    <row r="3" ht="12.75"/>
    <row r="4" ht="12.75"/>
    <row r="5" ht="12.75"/>
    <row r="6" ht="12.75"/>
    <row r="7" spans="17:19" ht="12.75">
      <c r="Q7" s="2"/>
      <c r="R7" s="2"/>
      <c r="S7" s="2"/>
    </row>
    <row r="8" spans="17:19" ht="12.75">
      <c r="Q8" s="2" t="s">
        <v>27</v>
      </c>
      <c r="R8" s="2"/>
      <c r="S8" s="2"/>
    </row>
    <row r="9" spans="1:23" ht="12.75">
      <c r="A9" s="5" t="s">
        <v>0</v>
      </c>
      <c r="B9" s="1" t="s">
        <v>1</v>
      </c>
      <c r="C9" s="14" t="s">
        <v>3</v>
      </c>
      <c r="D9" s="2" t="s">
        <v>58</v>
      </c>
      <c r="E9" s="14" t="s">
        <v>52</v>
      </c>
      <c r="F9" s="175" t="s">
        <v>53</v>
      </c>
      <c r="G9" s="2" t="s">
        <v>86</v>
      </c>
      <c r="H9" s="60" t="s">
        <v>168</v>
      </c>
      <c r="I9" s="2"/>
      <c r="J9" s="38" t="s">
        <v>20</v>
      </c>
      <c r="K9" s="2" t="s">
        <v>12</v>
      </c>
      <c r="L9" s="73" t="s">
        <v>13</v>
      </c>
      <c r="M9" s="73" t="s">
        <v>15</v>
      </c>
      <c r="N9" s="2" t="s">
        <v>5</v>
      </c>
      <c r="O9" s="2" t="s">
        <v>54</v>
      </c>
      <c r="P9" s="2"/>
      <c r="Q9" s="2" t="s">
        <v>32</v>
      </c>
      <c r="R9" s="39" t="s">
        <v>33</v>
      </c>
      <c r="S9" s="1" t="s">
        <v>34</v>
      </c>
      <c r="T9" s="1"/>
      <c r="U9" s="1"/>
      <c r="V9" s="1"/>
      <c r="W9" s="1"/>
    </row>
    <row r="10" spans="1:19" ht="12.75">
      <c r="A10" s="35"/>
      <c r="B10" s="36">
        <v>0.4895833333333333</v>
      </c>
      <c r="C10" s="37">
        <v>1911.9</v>
      </c>
      <c r="D10" s="12"/>
      <c r="E10" s="37"/>
      <c r="F10" s="37"/>
      <c r="G10" s="12"/>
      <c r="H10" s="61"/>
      <c r="I10" s="12"/>
      <c r="J10" s="25"/>
      <c r="N10" s="12"/>
      <c r="O10" s="34"/>
      <c r="Q10" s="2"/>
      <c r="R10" s="2"/>
      <c r="S10" s="2"/>
    </row>
    <row r="11" spans="1:19" ht="12.75" outlineLevel="1">
      <c r="A11" s="5">
        <v>39124</v>
      </c>
      <c r="B11" s="3">
        <v>0.8055555555555555</v>
      </c>
      <c r="C11" s="14">
        <v>1925.5</v>
      </c>
      <c r="D11" s="12"/>
      <c r="E11" s="14"/>
      <c r="F11" s="14"/>
      <c r="G11" s="12"/>
      <c r="H11" s="61"/>
      <c r="I11" s="12"/>
      <c r="J11" s="25"/>
      <c r="K11">
        <f>SUM(C11-C10)</f>
        <v>13.599999999999909</v>
      </c>
      <c r="N11" s="12"/>
      <c r="O11" s="34"/>
      <c r="Q11" s="2"/>
      <c r="R11" s="2"/>
      <c r="S11" s="2"/>
    </row>
    <row r="12" spans="1:19" ht="12.75" outlineLevel="1">
      <c r="A12" s="5">
        <v>39125</v>
      </c>
      <c r="B12" s="3">
        <v>0.8416666666666667</v>
      </c>
      <c r="C12" s="14">
        <v>1961.3</v>
      </c>
      <c r="D12" s="12"/>
      <c r="E12" s="14"/>
      <c r="F12" s="14"/>
      <c r="G12" s="12"/>
      <c r="H12" s="61"/>
      <c r="I12" s="12"/>
      <c r="J12" s="25"/>
      <c r="K12">
        <f aca="true" t="shared" si="0" ref="K12:K75">SUM(C12-C11)</f>
        <v>35.799999999999955</v>
      </c>
      <c r="N12" s="12"/>
      <c r="O12" s="34"/>
      <c r="Q12" s="2"/>
      <c r="R12" s="2"/>
      <c r="S12" s="2"/>
    </row>
    <row r="13" spans="1:19" ht="12.75" outlineLevel="1">
      <c r="A13" s="5">
        <v>39126</v>
      </c>
      <c r="B13" s="1"/>
      <c r="C13" s="14"/>
      <c r="D13" s="12"/>
      <c r="E13" s="14"/>
      <c r="F13" s="14"/>
      <c r="G13" s="12"/>
      <c r="H13" s="61"/>
      <c r="I13" s="12"/>
      <c r="J13" s="25"/>
      <c r="N13" s="12"/>
      <c r="O13" s="34"/>
      <c r="Q13" s="2"/>
      <c r="R13" s="2"/>
      <c r="S13" s="2"/>
    </row>
    <row r="14" spans="1:19" ht="12.75" outlineLevel="1">
      <c r="A14" s="5">
        <v>39127</v>
      </c>
      <c r="B14" s="1"/>
      <c r="C14" s="14"/>
      <c r="D14" s="12"/>
      <c r="E14" s="14"/>
      <c r="F14" s="14"/>
      <c r="G14" s="12"/>
      <c r="H14" s="61"/>
      <c r="I14" s="12"/>
      <c r="J14" s="25"/>
      <c r="K14">
        <f t="shared" si="0"/>
        <v>0</v>
      </c>
      <c r="N14" s="12"/>
      <c r="O14" s="34"/>
      <c r="Q14" s="2"/>
      <c r="R14" s="2"/>
      <c r="S14" s="2"/>
    </row>
    <row r="15" spans="1:19" ht="12.75" outlineLevel="1">
      <c r="A15" s="5">
        <v>39128</v>
      </c>
      <c r="B15" s="1"/>
      <c r="C15" s="14"/>
      <c r="D15" s="12"/>
      <c r="E15" s="14"/>
      <c r="F15" s="14"/>
      <c r="G15" s="12"/>
      <c r="H15" s="61"/>
      <c r="I15" s="12"/>
      <c r="J15" s="25"/>
      <c r="K15">
        <f t="shared" si="0"/>
        <v>0</v>
      </c>
      <c r="N15" s="12"/>
      <c r="O15" s="34"/>
      <c r="Q15" s="2"/>
      <c r="R15" s="2"/>
      <c r="S15" s="2"/>
    </row>
    <row r="16" spans="1:19" ht="12.75" outlineLevel="1">
      <c r="A16" s="5">
        <v>39129</v>
      </c>
      <c r="B16" s="1"/>
      <c r="C16" s="14"/>
      <c r="D16" s="12"/>
      <c r="E16" s="14"/>
      <c r="F16" s="14"/>
      <c r="G16" s="12"/>
      <c r="H16" s="61"/>
      <c r="I16" s="12"/>
      <c r="J16" s="25"/>
      <c r="K16">
        <f t="shared" si="0"/>
        <v>0</v>
      </c>
      <c r="N16" s="12"/>
      <c r="O16" s="34"/>
      <c r="Q16" s="2"/>
      <c r="R16" s="2"/>
      <c r="S16" s="2"/>
    </row>
    <row r="17" spans="1:19" ht="12.75" outlineLevel="1">
      <c r="A17" s="5">
        <v>39130</v>
      </c>
      <c r="B17" s="1"/>
      <c r="C17" s="14"/>
      <c r="D17" s="12"/>
      <c r="E17" s="14"/>
      <c r="F17" s="14"/>
      <c r="G17" s="12"/>
      <c r="H17" s="61"/>
      <c r="I17" s="12"/>
      <c r="J17" s="25"/>
      <c r="K17">
        <f t="shared" si="0"/>
        <v>0</v>
      </c>
      <c r="N17" s="12"/>
      <c r="O17" s="34"/>
      <c r="Q17" s="2"/>
      <c r="R17" s="2"/>
      <c r="S17" s="2"/>
    </row>
    <row r="18" spans="1:19" ht="12.75" outlineLevel="1">
      <c r="A18" s="5">
        <v>39131</v>
      </c>
      <c r="B18" s="1"/>
      <c r="C18" s="14"/>
      <c r="D18" s="12"/>
      <c r="E18" s="14"/>
      <c r="F18" s="14"/>
      <c r="G18" s="12"/>
      <c r="H18" s="61"/>
      <c r="I18" s="12"/>
      <c r="J18" s="25"/>
      <c r="K18">
        <f t="shared" si="0"/>
        <v>0</v>
      </c>
      <c r="N18" s="12"/>
      <c r="O18" s="34"/>
      <c r="Q18" s="2"/>
      <c r="R18" s="2"/>
      <c r="S18" s="2"/>
    </row>
    <row r="19" spans="1:19" ht="12.75" outlineLevel="1">
      <c r="A19" s="5">
        <v>39132</v>
      </c>
      <c r="B19" s="1"/>
      <c r="C19" s="14"/>
      <c r="D19" s="12"/>
      <c r="E19" s="14"/>
      <c r="F19" s="14"/>
      <c r="G19" s="12"/>
      <c r="H19" s="61"/>
      <c r="I19" s="12"/>
      <c r="J19" s="25"/>
      <c r="K19">
        <f t="shared" si="0"/>
        <v>0</v>
      </c>
      <c r="N19" s="12"/>
      <c r="O19" s="34"/>
      <c r="Q19" s="2"/>
      <c r="R19" s="2"/>
      <c r="S19" s="2"/>
    </row>
    <row r="20" spans="1:19" ht="12.75" outlineLevel="1">
      <c r="A20" s="5">
        <v>39133</v>
      </c>
      <c r="B20" s="1"/>
      <c r="C20" s="14"/>
      <c r="D20" s="12"/>
      <c r="E20" s="14"/>
      <c r="F20" s="14"/>
      <c r="G20" s="12"/>
      <c r="H20" s="61"/>
      <c r="I20" s="12"/>
      <c r="J20" s="25"/>
      <c r="K20">
        <f t="shared" si="0"/>
        <v>0</v>
      </c>
      <c r="N20" s="12"/>
      <c r="O20" s="34"/>
      <c r="Q20" s="2"/>
      <c r="R20" s="2"/>
      <c r="S20" s="2"/>
    </row>
    <row r="21" spans="1:19" ht="12.75" outlineLevel="1">
      <c r="A21" s="5">
        <v>39134</v>
      </c>
      <c r="B21" s="1"/>
      <c r="C21" s="14"/>
      <c r="D21" s="12"/>
      <c r="E21" s="14"/>
      <c r="F21" s="14"/>
      <c r="G21" s="12"/>
      <c r="H21" s="61"/>
      <c r="I21" s="12"/>
      <c r="J21" s="25"/>
      <c r="K21">
        <f t="shared" si="0"/>
        <v>0</v>
      </c>
      <c r="N21" s="12"/>
      <c r="O21" s="34"/>
      <c r="Q21" s="2"/>
      <c r="R21" s="2"/>
      <c r="S21" s="2"/>
    </row>
    <row r="22" spans="1:19" ht="12.75" outlineLevel="1">
      <c r="A22" s="5">
        <v>39135</v>
      </c>
      <c r="B22" s="1"/>
      <c r="C22" s="14"/>
      <c r="D22" s="12"/>
      <c r="E22" s="14"/>
      <c r="F22" s="14"/>
      <c r="G22" s="12"/>
      <c r="H22" s="61"/>
      <c r="I22" s="12"/>
      <c r="J22" s="25"/>
      <c r="K22">
        <f t="shared" si="0"/>
        <v>0</v>
      </c>
      <c r="N22" s="12"/>
      <c r="O22" s="34"/>
      <c r="Q22" s="2"/>
      <c r="R22" s="2"/>
      <c r="S22" s="2"/>
    </row>
    <row r="23" spans="1:19" ht="12.75" outlineLevel="1">
      <c r="A23" s="5">
        <v>39136</v>
      </c>
      <c r="B23" s="1"/>
      <c r="C23" s="14"/>
      <c r="D23" s="12"/>
      <c r="E23" s="14"/>
      <c r="F23" s="14"/>
      <c r="G23" s="12"/>
      <c r="H23" s="61"/>
      <c r="I23" s="12"/>
      <c r="J23" s="25"/>
      <c r="K23">
        <f t="shared" si="0"/>
        <v>0</v>
      </c>
      <c r="N23" s="12"/>
      <c r="O23" s="34"/>
      <c r="Q23" s="2"/>
      <c r="R23" s="2"/>
      <c r="S23" s="2"/>
    </row>
    <row r="24" spans="1:19" ht="12.75" outlineLevel="1">
      <c r="A24" s="5">
        <v>39137</v>
      </c>
      <c r="B24" s="1"/>
      <c r="C24" s="14"/>
      <c r="D24" s="12"/>
      <c r="E24" s="14"/>
      <c r="F24" s="14"/>
      <c r="G24" s="12"/>
      <c r="H24" s="61"/>
      <c r="I24" s="12"/>
      <c r="J24" s="25"/>
      <c r="K24">
        <f t="shared" si="0"/>
        <v>0</v>
      </c>
      <c r="N24" s="12"/>
      <c r="O24" s="34"/>
      <c r="Q24" s="2"/>
      <c r="R24" s="2"/>
      <c r="S24" s="2"/>
    </row>
    <row r="25" spans="1:19" ht="12.75" outlineLevel="1">
      <c r="A25" s="5">
        <v>39138</v>
      </c>
      <c r="B25" s="1"/>
      <c r="C25" s="14"/>
      <c r="D25" s="12"/>
      <c r="E25" s="14"/>
      <c r="F25" s="14"/>
      <c r="G25" s="12"/>
      <c r="H25" s="61"/>
      <c r="I25" s="12"/>
      <c r="J25" s="25"/>
      <c r="K25">
        <f t="shared" si="0"/>
        <v>0</v>
      </c>
      <c r="N25" s="12"/>
      <c r="O25" s="34"/>
      <c r="Q25" s="2"/>
      <c r="R25" s="2"/>
      <c r="S25" s="2"/>
    </row>
    <row r="26" spans="1:19" ht="12.75" outlineLevel="1">
      <c r="A26" s="5">
        <v>39139</v>
      </c>
      <c r="B26" s="1"/>
      <c r="C26" s="14"/>
      <c r="D26" s="12"/>
      <c r="E26" s="14"/>
      <c r="F26" s="14"/>
      <c r="G26" s="12"/>
      <c r="H26" s="61"/>
      <c r="I26" s="12"/>
      <c r="J26" s="25"/>
      <c r="K26">
        <f t="shared" si="0"/>
        <v>0</v>
      </c>
      <c r="N26" s="12"/>
      <c r="O26" s="34"/>
      <c r="Q26" s="2"/>
      <c r="R26" s="2"/>
      <c r="S26" s="2"/>
    </row>
    <row r="27" spans="1:19" ht="12.75" outlineLevel="1">
      <c r="A27" s="5">
        <v>39140</v>
      </c>
      <c r="B27" s="1"/>
      <c r="C27" s="14"/>
      <c r="D27" s="12"/>
      <c r="E27" s="14"/>
      <c r="F27" s="14"/>
      <c r="G27" s="12"/>
      <c r="H27" s="61"/>
      <c r="I27" s="12"/>
      <c r="J27" s="25"/>
      <c r="K27">
        <f t="shared" si="0"/>
        <v>0</v>
      </c>
      <c r="N27" s="12"/>
      <c r="O27" s="34"/>
      <c r="Q27" s="2"/>
      <c r="R27" s="2"/>
      <c r="S27" s="2"/>
    </row>
    <row r="28" spans="1:19" ht="12.75">
      <c r="A28" s="5">
        <v>39141</v>
      </c>
      <c r="B28" s="1"/>
      <c r="C28" s="14"/>
      <c r="D28" s="12"/>
      <c r="E28" s="14"/>
      <c r="F28" s="14"/>
      <c r="G28" s="12"/>
      <c r="H28" s="61"/>
      <c r="I28" s="12"/>
      <c r="J28" s="25"/>
      <c r="K28">
        <f t="shared" si="0"/>
        <v>0</v>
      </c>
      <c r="N28" s="12"/>
      <c r="O28" s="34"/>
      <c r="Q28" s="2"/>
      <c r="R28" s="2"/>
      <c r="S28" s="2"/>
    </row>
    <row r="29" spans="1:19" ht="12.75" outlineLevel="1">
      <c r="A29" s="5">
        <v>39142</v>
      </c>
      <c r="B29" s="1"/>
      <c r="C29" s="14"/>
      <c r="D29" s="12"/>
      <c r="E29" s="14"/>
      <c r="F29" s="14"/>
      <c r="G29" s="12"/>
      <c r="H29" s="61"/>
      <c r="I29" s="12"/>
      <c r="J29" s="25"/>
      <c r="K29">
        <f t="shared" si="0"/>
        <v>0</v>
      </c>
      <c r="N29" s="12"/>
      <c r="O29" s="34"/>
      <c r="Q29" s="2"/>
      <c r="R29" s="2"/>
      <c r="S29" s="2"/>
    </row>
    <row r="30" spans="1:19" ht="12.75" outlineLevel="1">
      <c r="A30" s="5">
        <v>39143</v>
      </c>
      <c r="B30" s="1"/>
      <c r="C30" s="14"/>
      <c r="D30" s="12"/>
      <c r="E30" s="14"/>
      <c r="F30" s="14"/>
      <c r="G30" s="12"/>
      <c r="H30" s="61"/>
      <c r="I30" s="12"/>
      <c r="J30" s="25"/>
      <c r="K30">
        <f t="shared" si="0"/>
        <v>0</v>
      </c>
      <c r="N30" s="12"/>
      <c r="O30" s="34"/>
      <c r="Q30" s="2"/>
      <c r="R30" s="2"/>
      <c r="S30" s="2"/>
    </row>
    <row r="31" spans="1:19" ht="12.75" outlineLevel="1">
      <c r="A31" s="5">
        <v>39144</v>
      </c>
      <c r="B31" s="1"/>
      <c r="C31" s="14"/>
      <c r="D31" s="12"/>
      <c r="E31" s="14"/>
      <c r="F31" s="14"/>
      <c r="G31" s="12"/>
      <c r="H31" s="61"/>
      <c r="I31" s="12"/>
      <c r="J31" s="25"/>
      <c r="K31">
        <f t="shared" si="0"/>
        <v>0</v>
      </c>
      <c r="N31" s="12"/>
      <c r="O31" s="34"/>
      <c r="Q31" s="2"/>
      <c r="R31" s="2"/>
      <c r="S31" s="2"/>
    </row>
    <row r="32" spans="1:19" ht="12.75" outlineLevel="1">
      <c r="A32" s="5">
        <v>39145</v>
      </c>
      <c r="B32" s="1"/>
      <c r="C32" s="14"/>
      <c r="D32" s="12"/>
      <c r="E32" s="14"/>
      <c r="F32" s="14"/>
      <c r="G32" s="12"/>
      <c r="H32" s="61"/>
      <c r="I32" s="12"/>
      <c r="J32" s="25"/>
      <c r="K32">
        <f t="shared" si="0"/>
        <v>0</v>
      </c>
      <c r="N32" s="12"/>
      <c r="O32" s="34"/>
      <c r="Q32" s="2"/>
      <c r="R32" s="2"/>
      <c r="S32" s="2"/>
    </row>
    <row r="33" spans="1:19" ht="12.75" outlineLevel="1">
      <c r="A33" s="5">
        <v>39146</v>
      </c>
      <c r="B33" s="1"/>
      <c r="C33" s="14"/>
      <c r="D33" s="12"/>
      <c r="E33" s="14"/>
      <c r="F33" s="14"/>
      <c r="G33" s="12"/>
      <c r="H33" s="61"/>
      <c r="I33" s="12"/>
      <c r="J33" s="25"/>
      <c r="K33">
        <f t="shared" si="0"/>
        <v>0</v>
      </c>
      <c r="N33" s="12"/>
      <c r="O33" s="34"/>
      <c r="Q33" s="2"/>
      <c r="R33" s="2"/>
      <c r="S33" s="2"/>
    </row>
    <row r="34" spans="1:19" ht="12.75" outlineLevel="1">
      <c r="A34" s="5">
        <v>39147</v>
      </c>
      <c r="B34" s="1"/>
      <c r="C34" s="14"/>
      <c r="D34" s="12"/>
      <c r="E34" s="14"/>
      <c r="F34" s="14"/>
      <c r="G34" s="12"/>
      <c r="H34" s="61"/>
      <c r="I34" s="12"/>
      <c r="J34" s="25"/>
      <c r="K34">
        <f t="shared" si="0"/>
        <v>0</v>
      </c>
      <c r="N34" s="12"/>
      <c r="O34" s="34"/>
      <c r="Q34" s="2"/>
      <c r="R34" s="2"/>
      <c r="S34" s="2"/>
    </row>
    <row r="35" spans="1:19" ht="12.75" outlineLevel="1">
      <c r="A35" s="5">
        <v>39148</v>
      </c>
      <c r="B35" s="1"/>
      <c r="C35" s="14"/>
      <c r="D35" s="12"/>
      <c r="E35" s="14"/>
      <c r="F35" s="14"/>
      <c r="G35" s="12"/>
      <c r="H35" s="61"/>
      <c r="I35" s="12"/>
      <c r="J35" s="25"/>
      <c r="K35">
        <f t="shared" si="0"/>
        <v>0</v>
      </c>
      <c r="N35" s="12"/>
      <c r="O35" s="34"/>
      <c r="Q35" s="2"/>
      <c r="R35" s="2"/>
      <c r="S35" s="2"/>
    </row>
    <row r="36" spans="1:19" ht="12.75" outlineLevel="1">
      <c r="A36" s="5">
        <v>39149</v>
      </c>
      <c r="B36" s="1"/>
      <c r="C36" s="14"/>
      <c r="D36" s="12"/>
      <c r="E36" s="14"/>
      <c r="F36" s="14"/>
      <c r="G36" s="12"/>
      <c r="H36" s="61"/>
      <c r="I36" s="12"/>
      <c r="J36" s="25"/>
      <c r="K36">
        <f t="shared" si="0"/>
        <v>0</v>
      </c>
      <c r="N36" s="12"/>
      <c r="O36" s="34"/>
      <c r="Q36" s="2"/>
      <c r="R36" s="2"/>
      <c r="S36" s="2"/>
    </row>
    <row r="37" spans="1:19" ht="12.75" outlineLevel="1">
      <c r="A37" s="5">
        <v>39150</v>
      </c>
      <c r="B37" s="1"/>
      <c r="C37" s="14"/>
      <c r="D37" s="12"/>
      <c r="E37" s="14"/>
      <c r="F37" s="14"/>
      <c r="G37" s="12"/>
      <c r="H37" s="61"/>
      <c r="I37" s="12"/>
      <c r="J37" s="25"/>
      <c r="K37">
        <f t="shared" si="0"/>
        <v>0</v>
      </c>
      <c r="N37" s="12"/>
      <c r="O37" s="34"/>
      <c r="Q37" s="2"/>
      <c r="R37" s="2"/>
      <c r="S37" s="2"/>
    </row>
    <row r="38" spans="1:19" ht="12.75" outlineLevel="1">
      <c r="A38" s="5">
        <v>39151</v>
      </c>
      <c r="B38" s="1"/>
      <c r="C38" s="14"/>
      <c r="D38" s="12"/>
      <c r="E38" s="14"/>
      <c r="F38" s="14"/>
      <c r="G38" s="12"/>
      <c r="H38" s="61"/>
      <c r="I38" s="12"/>
      <c r="J38" s="25"/>
      <c r="K38">
        <f t="shared" si="0"/>
        <v>0</v>
      </c>
      <c r="N38" s="12"/>
      <c r="O38" s="34"/>
      <c r="Q38" s="2"/>
      <c r="R38" s="2"/>
      <c r="S38" s="2"/>
    </row>
    <row r="39" spans="1:19" ht="12.75" outlineLevel="1">
      <c r="A39" s="5">
        <v>39152</v>
      </c>
      <c r="B39" s="1"/>
      <c r="C39" s="14"/>
      <c r="D39" s="12"/>
      <c r="E39" s="14"/>
      <c r="F39" s="14"/>
      <c r="G39" s="12"/>
      <c r="H39" s="61"/>
      <c r="I39" s="12"/>
      <c r="J39" s="25"/>
      <c r="K39">
        <f t="shared" si="0"/>
        <v>0</v>
      </c>
      <c r="N39" s="12"/>
      <c r="O39" s="34"/>
      <c r="Q39" s="2"/>
      <c r="R39" s="2"/>
      <c r="S39" s="2"/>
    </row>
    <row r="40" spans="1:19" ht="12.75" outlineLevel="1">
      <c r="A40" s="5">
        <v>39153</v>
      </c>
      <c r="B40" s="1"/>
      <c r="C40" s="14"/>
      <c r="D40" s="12"/>
      <c r="E40" s="14"/>
      <c r="F40" s="14"/>
      <c r="G40" s="12"/>
      <c r="H40" s="61"/>
      <c r="I40" s="12"/>
      <c r="J40" s="25"/>
      <c r="K40">
        <f t="shared" si="0"/>
        <v>0</v>
      </c>
      <c r="N40" s="12"/>
      <c r="O40" s="34"/>
      <c r="Q40" s="2"/>
      <c r="R40" s="2"/>
      <c r="S40" s="2"/>
    </row>
    <row r="41" spans="1:19" ht="12.75" outlineLevel="1">
      <c r="A41" s="5">
        <v>39154</v>
      </c>
      <c r="B41" s="1"/>
      <c r="C41" s="14"/>
      <c r="D41" s="12"/>
      <c r="E41" s="14"/>
      <c r="F41" s="14"/>
      <c r="G41" s="12"/>
      <c r="H41" s="61"/>
      <c r="I41" s="12"/>
      <c r="J41" s="25"/>
      <c r="K41">
        <f t="shared" si="0"/>
        <v>0</v>
      </c>
      <c r="N41" s="12"/>
      <c r="O41" s="34"/>
      <c r="Q41" s="2"/>
      <c r="R41" s="2"/>
      <c r="S41" s="2"/>
    </row>
    <row r="42" spans="1:19" ht="12.75" outlineLevel="1">
      <c r="A42" s="5">
        <v>39155</v>
      </c>
      <c r="B42" s="1"/>
      <c r="C42" s="14"/>
      <c r="D42" s="12"/>
      <c r="E42" s="14"/>
      <c r="F42" s="14"/>
      <c r="G42" s="12"/>
      <c r="H42" s="61"/>
      <c r="I42" s="12"/>
      <c r="J42" s="25"/>
      <c r="K42">
        <f t="shared" si="0"/>
        <v>0</v>
      </c>
      <c r="N42" s="12"/>
      <c r="O42" s="34"/>
      <c r="Q42" s="2"/>
      <c r="R42" s="2"/>
      <c r="S42" s="2"/>
    </row>
    <row r="43" spans="1:19" ht="12.75" outlineLevel="1">
      <c r="A43" s="5">
        <v>39156</v>
      </c>
      <c r="B43" s="1"/>
      <c r="C43" s="14"/>
      <c r="D43" s="12"/>
      <c r="E43" s="14"/>
      <c r="F43" s="14"/>
      <c r="G43" s="12"/>
      <c r="H43" s="61"/>
      <c r="I43" s="12"/>
      <c r="J43" s="25"/>
      <c r="K43">
        <f t="shared" si="0"/>
        <v>0</v>
      </c>
      <c r="N43" s="12"/>
      <c r="O43" s="34"/>
      <c r="Q43" s="2"/>
      <c r="R43" s="2"/>
      <c r="S43" s="2"/>
    </row>
    <row r="44" spans="1:19" ht="12.75" outlineLevel="1">
      <c r="A44" s="5">
        <v>39157</v>
      </c>
      <c r="B44" s="1"/>
      <c r="C44" s="14"/>
      <c r="D44" s="12"/>
      <c r="E44" s="14"/>
      <c r="F44" s="14"/>
      <c r="G44" s="12"/>
      <c r="H44" s="61"/>
      <c r="I44" s="12"/>
      <c r="J44" s="25"/>
      <c r="K44">
        <f t="shared" si="0"/>
        <v>0</v>
      </c>
      <c r="N44" s="12"/>
      <c r="O44" s="34"/>
      <c r="Q44" s="2"/>
      <c r="R44" s="2"/>
      <c r="S44" s="2"/>
    </row>
    <row r="45" spans="1:19" ht="12.75" outlineLevel="1">
      <c r="A45" s="5">
        <v>39158</v>
      </c>
      <c r="B45" s="1"/>
      <c r="C45" s="14"/>
      <c r="D45" s="12"/>
      <c r="E45" s="14"/>
      <c r="F45" s="14"/>
      <c r="G45" s="12"/>
      <c r="H45" s="61"/>
      <c r="I45" s="12"/>
      <c r="J45" s="25"/>
      <c r="K45">
        <f t="shared" si="0"/>
        <v>0</v>
      </c>
      <c r="N45" s="12"/>
      <c r="O45" s="34"/>
      <c r="Q45" s="2"/>
      <c r="R45" s="2"/>
      <c r="S45" s="2"/>
    </row>
    <row r="46" spans="1:19" ht="12.75" outlineLevel="1">
      <c r="A46" s="5">
        <v>39159</v>
      </c>
      <c r="B46" s="1"/>
      <c r="C46" s="14"/>
      <c r="D46" s="12"/>
      <c r="E46" s="14"/>
      <c r="F46" s="14"/>
      <c r="G46" s="12"/>
      <c r="H46" s="61"/>
      <c r="I46" s="12"/>
      <c r="J46" s="25"/>
      <c r="K46">
        <f t="shared" si="0"/>
        <v>0</v>
      </c>
      <c r="N46" s="12"/>
      <c r="O46" s="34"/>
      <c r="Q46" s="2"/>
      <c r="R46" s="2"/>
      <c r="S46" s="2"/>
    </row>
    <row r="47" spans="1:19" ht="12.75" outlineLevel="1">
      <c r="A47" s="5">
        <v>39160</v>
      </c>
      <c r="B47" s="3">
        <v>0.6875</v>
      </c>
      <c r="C47" s="14">
        <v>2847</v>
      </c>
      <c r="D47" s="12"/>
      <c r="E47" s="14"/>
      <c r="F47" s="14"/>
      <c r="G47" s="12"/>
      <c r="H47" s="61"/>
      <c r="I47" s="12"/>
      <c r="J47" s="25"/>
      <c r="K47">
        <f>SUM(C47-C12)</f>
        <v>885.7</v>
      </c>
      <c r="N47" s="12"/>
      <c r="O47" s="34"/>
      <c r="Q47" s="2"/>
      <c r="R47" s="2"/>
      <c r="S47" s="2"/>
    </row>
    <row r="48" spans="1:19" ht="12.75" outlineLevel="1">
      <c r="A48" s="5">
        <v>39161</v>
      </c>
      <c r="B48" s="3">
        <v>0.8347222222222223</v>
      </c>
      <c r="C48" s="14">
        <v>2878</v>
      </c>
      <c r="D48" s="12"/>
      <c r="E48" s="14"/>
      <c r="F48" s="14"/>
      <c r="G48" s="12"/>
      <c r="H48" s="61"/>
      <c r="I48" s="12"/>
      <c r="J48" s="25"/>
      <c r="K48">
        <f t="shared" si="0"/>
        <v>31</v>
      </c>
      <c r="N48" s="12"/>
      <c r="O48" s="34"/>
      <c r="Q48" s="2"/>
      <c r="R48" s="2"/>
      <c r="S48" s="2"/>
    </row>
    <row r="49" spans="1:19" ht="12.75" outlineLevel="1">
      <c r="A49" s="5">
        <v>39162</v>
      </c>
      <c r="B49" s="3">
        <v>0.9375</v>
      </c>
      <c r="C49" s="14">
        <v>2918.5</v>
      </c>
      <c r="D49" s="12"/>
      <c r="E49" s="14"/>
      <c r="F49" s="14"/>
      <c r="G49" s="12"/>
      <c r="H49" s="61"/>
      <c r="I49" s="12"/>
      <c r="J49" s="25"/>
      <c r="K49">
        <f t="shared" si="0"/>
        <v>40.5</v>
      </c>
      <c r="N49" s="12"/>
      <c r="O49" s="34"/>
      <c r="Q49" s="2"/>
      <c r="R49" s="2"/>
      <c r="S49" s="2"/>
    </row>
    <row r="50" spans="1:19" ht="12.75" outlineLevel="1">
      <c r="A50" s="5">
        <v>39163</v>
      </c>
      <c r="B50" s="1"/>
      <c r="C50" s="14"/>
      <c r="D50" s="12"/>
      <c r="E50" s="14"/>
      <c r="F50" s="14"/>
      <c r="G50" s="12"/>
      <c r="H50" s="61"/>
      <c r="I50" s="12"/>
      <c r="J50" s="25"/>
      <c r="N50" s="12"/>
      <c r="O50" s="34"/>
      <c r="Q50" s="2"/>
      <c r="R50" s="2"/>
      <c r="S50" s="2"/>
    </row>
    <row r="51" spans="1:19" ht="12.75" outlineLevel="1">
      <c r="A51" s="5">
        <v>39164</v>
      </c>
      <c r="B51" s="3">
        <v>0.7604166666666666</v>
      </c>
      <c r="C51" s="14">
        <v>2982.9</v>
      </c>
      <c r="D51" s="12"/>
      <c r="E51" s="14"/>
      <c r="F51" s="14"/>
      <c r="G51" s="12"/>
      <c r="H51" s="61"/>
      <c r="I51" s="12"/>
      <c r="J51" s="25"/>
      <c r="K51">
        <f>SUM(C51-C49)</f>
        <v>64.40000000000009</v>
      </c>
      <c r="N51" s="12"/>
      <c r="O51" s="34"/>
      <c r="Q51" s="2"/>
      <c r="R51" s="2"/>
      <c r="S51" s="2"/>
    </row>
    <row r="52" spans="1:19" ht="12.75" outlineLevel="1">
      <c r="A52" s="5">
        <v>39165</v>
      </c>
      <c r="B52" s="3">
        <v>0.782638888888889</v>
      </c>
      <c r="C52" s="14">
        <v>3013</v>
      </c>
      <c r="D52" s="12"/>
      <c r="E52" s="14"/>
      <c r="F52" s="14"/>
      <c r="G52" s="12"/>
      <c r="H52" s="61"/>
      <c r="I52" s="12"/>
      <c r="J52" s="25"/>
      <c r="K52">
        <f t="shared" si="0"/>
        <v>30.09999999999991</v>
      </c>
      <c r="N52" s="12"/>
      <c r="O52" s="34"/>
      <c r="Q52" s="2"/>
      <c r="R52" s="2"/>
      <c r="S52" s="2"/>
    </row>
    <row r="53" spans="1:19" ht="12.75" outlineLevel="1">
      <c r="A53" s="5">
        <v>39166</v>
      </c>
      <c r="B53" s="3">
        <v>0.7430555555555555</v>
      </c>
      <c r="C53" s="14">
        <v>3038.9</v>
      </c>
      <c r="D53" s="12"/>
      <c r="E53" s="14"/>
      <c r="F53" s="14"/>
      <c r="G53" s="12"/>
      <c r="H53" s="61"/>
      <c r="I53" s="12"/>
      <c r="J53" s="25"/>
      <c r="K53">
        <f t="shared" si="0"/>
        <v>25.90000000000009</v>
      </c>
      <c r="N53" s="12"/>
      <c r="O53" s="34"/>
      <c r="Q53" s="2"/>
      <c r="R53" s="2"/>
      <c r="S53" s="2"/>
    </row>
    <row r="54" spans="1:19" ht="12.75" outlineLevel="1">
      <c r="A54" s="5">
        <v>39167</v>
      </c>
      <c r="B54" s="3">
        <v>0.75</v>
      </c>
      <c r="C54" s="14">
        <v>3062.1</v>
      </c>
      <c r="D54" s="12"/>
      <c r="E54" s="14"/>
      <c r="F54" s="14"/>
      <c r="G54" s="12"/>
      <c r="H54" s="61"/>
      <c r="I54" s="12"/>
      <c r="J54" s="25"/>
      <c r="K54">
        <f t="shared" si="0"/>
        <v>23.199999999999818</v>
      </c>
      <c r="N54" s="12"/>
      <c r="O54" s="34"/>
      <c r="Q54" s="2"/>
      <c r="R54" s="2"/>
      <c r="S54" s="2"/>
    </row>
    <row r="55" spans="1:19" ht="12.75" outlineLevel="1">
      <c r="A55" s="5">
        <v>39168</v>
      </c>
      <c r="B55" s="3">
        <v>0.8923611111111112</v>
      </c>
      <c r="C55" s="14">
        <v>3085.1</v>
      </c>
      <c r="D55" s="12"/>
      <c r="E55" s="14"/>
      <c r="F55" s="14"/>
      <c r="G55" s="12"/>
      <c r="H55" s="61"/>
      <c r="I55" s="12"/>
      <c r="J55" s="25"/>
      <c r="K55">
        <f t="shared" si="0"/>
        <v>23</v>
      </c>
      <c r="N55" s="12"/>
      <c r="O55" s="34"/>
      <c r="Q55" s="2"/>
      <c r="R55" s="2"/>
      <c r="S55" s="2"/>
    </row>
    <row r="56" spans="1:19" ht="12.75" outlineLevel="1">
      <c r="A56" s="5">
        <v>39169</v>
      </c>
      <c r="B56" s="1"/>
      <c r="C56" s="14"/>
      <c r="D56" s="12"/>
      <c r="E56" s="14"/>
      <c r="F56" s="14"/>
      <c r="G56" s="12"/>
      <c r="H56" s="61"/>
      <c r="I56" s="12"/>
      <c r="J56" s="25"/>
      <c r="N56" s="12"/>
      <c r="O56" s="34"/>
      <c r="Q56" s="2"/>
      <c r="R56" s="2"/>
      <c r="S56" s="2"/>
    </row>
    <row r="57" spans="1:19" ht="12.75" outlineLevel="1">
      <c r="A57" s="5">
        <v>39170</v>
      </c>
      <c r="B57" s="3">
        <v>0.7708333333333334</v>
      </c>
      <c r="C57" s="14">
        <v>3104.8</v>
      </c>
      <c r="D57" s="12"/>
      <c r="E57" s="14"/>
      <c r="F57" s="14"/>
      <c r="G57" s="12"/>
      <c r="H57" s="61"/>
      <c r="I57" s="12"/>
      <c r="J57" s="25"/>
      <c r="K57">
        <f>SUM(C57-C55)</f>
        <v>19.700000000000273</v>
      </c>
      <c r="N57" s="12"/>
      <c r="O57" s="34"/>
      <c r="Q57" s="2"/>
      <c r="R57" s="2"/>
      <c r="S57" s="2"/>
    </row>
    <row r="58" spans="1:19" ht="12.75" outlineLevel="1">
      <c r="A58" s="5">
        <v>39171</v>
      </c>
      <c r="B58" s="3">
        <v>0.7638888888888888</v>
      </c>
      <c r="C58" s="14">
        <v>3126.4</v>
      </c>
      <c r="D58" s="12"/>
      <c r="E58" s="14"/>
      <c r="F58" s="14"/>
      <c r="G58" s="12"/>
      <c r="H58" s="61"/>
      <c r="I58" s="12"/>
      <c r="J58" s="25"/>
      <c r="K58">
        <f t="shared" si="0"/>
        <v>21.59999999999991</v>
      </c>
      <c r="N58" s="12"/>
      <c r="O58" s="34"/>
      <c r="Q58" s="2"/>
      <c r="R58" s="2"/>
      <c r="S58" s="2"/>
    </row>
    <row r="59" spans="1:19" ht="12.75">
      <c r="A59" s="5">
        <v>39172</v>
      </c>
      <c r="B59" s="1"/>
      <c r="C59" s="14"/>
      <c r="D59" s="12"/>
      <c r="E59" s="14"/>
      <c r="F59" s="14"/>
      <c r="G59" s="12"/>
      <c r="H59" s="61"/>
      <c r="I59" s="12"/>
      <c r="J59" s="25"/>
      <c r="N59" s="12"/>
      <c r="O59" s="34"/>
      <c r="Q59" s="2"/>
      <c r="R59" s="2"/>
      <c r="S59" s="2"/>
    </row>
    <row r="60" spans="1:19" ht="12.75" outlineLevel="1">
      <c r="A60" s="5">
        <v>39173</v>
      </c>
      <c r="B60" s="3">
        <v>0.84375</v>
      </c>
      <c r="C60" s="14">
        <v>3170.7</v>
      </c>
      <c r="D60" s="12"/>
      <c r="E60" s="14"/>
      <c r="F60" s="14"/>
      <c r="G60" s="12"/>
      <c r="H60" s="61"/>
      <c r="I60" s="12"/>
      <c r="J60" s="25"/>
      <c r="K60">
        <f>SUM(C60-C58)</f>
        <v>44.29999999999973</v>
      </c>
      <c r="N60" s="12"/>
      <c r="O60" s="34"/>
      <c r="Q60" s="2"/>
      <c r="R60" s="2"/>
      <c r="S60" s="2"/>
    </row>
    <row r="61" spans="1:19" ht="12.75" outlineLevel="1">
      <c r="A61" s="5">
        <v>39174</v>
      </c>
      <c r="B61" s="3">
        <v>0.7923611111111111</v>
      </c>
      <c r="C61" s="14">
        <v>3188.4</v>
      </c>
      <c r="D61" s="12"/>
      <c r="E61" s="14"/>
      <c r="F61" s="14"/>
      <c r="G61" s="12"/>
      <c r="H61" s="61"/>
      <c r="I61" s="12"/>
      <c r="J61" s="25"/>
      <c r="K61">
        <f t="shared" si="0"/>
        <v>17.700000000000273</v>
      </c>
      <c r="N61" s="12"/>
      <c r="O61" s="34"/>
      <c r="Q61" s="2"/>
      <c r="R61" s="2"/>
      <c r="S61" s="2"/>
    </row>
    <row r="62" spans="1:19" ht="12.75" outlineLevel="1">
      <c r="A62" s="5">
        <v>39175</v>
      </c>
      <c r="B62" s="1"/>
      <c r="C62" s="14"/>
      <c r="D62" s="12"/>
      <c r="E62" s="14"/>
      <c r="F62" s="14"/>
      <c r="G62" s="12"/>
      <c r="H62" s="61"/>
      <c r="I62" s="12"/>
      <c r="J62" s="25"/>
      <c r="N62" s="12"/>
      <c r="O62" s="34"/>
      <c r="Q62" s="2"/>
      <c r="R62" s="2"/>
      <c r="S62" s="2"/>
    </row>
    <row r="63" spans="1:19" ht="12.75" outlineLevel="1">
      <c r="A63" s="5">
        <v>39176</v>
      </c>
      <c r="B63" s="1"/>
      <c r="C63" s="14"/>
      <c r="D63" s="12"/>
      <c r="E63" s="14"/>
      <c r="F63" s="14"/>
      <c r="G63" s="12"/>
      <c r="H63" s="61"/>
      <c r="I63" s="12"/>
      <c r="J63" s="25"/>
      <c r="K63">
        <f t="shared" si="0"/>
        <v>0</v>
      </c>
      <c r="N63" s="12"/>
      <c r="O63" s="34"/>
      <c r="Q63" s="2"/>
      <c r="R63" s="2"/>
      <c r="S63" s="2"/>
    </row>
    <row r="64" spans="1:19" ht="12.75" outlineLevel="1">
      <c r="A64" s="5">
        <v>39177</v>
      </c>
      <c r="B64" s="1"/>
      <c r="C64" s="14"/>
      <c r="D64" s="12"/>
      <c r="E64" s="14"/>
      <c r="F64" s="14"/>
      <c r="G64" s="12"/>
      <c r="H64" s="61"/>
      <c r="I64" s="12"/>
      <c r="J64" s="25"/>
      <c r="K64">
        <f t="shared" si="0"/>
        <v>0</v>
      </c>
      <c r="N64" s="12"/>
      <c r="O64" s="34"/>
      <c r="Q64" s="2"/>
      <c r="R64" s="2"/>
      <c r="S64" s="2"/>
    </row>
    <row r="65" spans="1:19" ht="12.75" outlineLevel="1">
      <c r="A65" s="5">
        <v>39178</v>
      </c>
      <c r="B65" s="1"/>
      <c r="C65" s="14"/>
      <c r="D65" s="12"/>
      <c r="E65" s="14"/>
      <c r="F65" s="14"/>
      <c r="G65" s="12"/>
      <c r="H65" s="61"/>
      <c r="I65" s="12"/>
      <c r="J65" s="25"/>
      <c r="K65">
        <f t="shared" si="0"/>
        <v>0</v>
      </c>
      <c r="N65" s="12"/>
      <c r="O65" s="34"/>
      <c r="Q65" s="2"/>
      <c r="R65" s="2"/>
      <c r="S65" s="2"/>
    </row>
    <row r="66" spans="1:19" ht="12.75" outlineLevel="1">
      <c r="A66" s="5">
        <v>39179</v>
      </c>
      <c r="B66" s="1"/>
      <c r="C66" s="14"/>
      <c r="D66" s="12"/>
      <c r="E66" s="14"/>
      <c r="F66" s="14"/>
      <c r="G66" s="12"/>
      <c r="H66" s="61"/>
      <c r="I66" s="12"/>
      <c r="J66" s="25"/>
      <c r="K66">
        <f t="shared" si="0"/>
        <v>0</v>
      </c>
      <c r="N66" s="12"/>
      <c r="O66" s="34"/>
      <c r="Q66" s="2"/>
      <c r="R66" s="2"/>
      <c r="S66" s="2"/>
    </row>
    <row r="67" spans="1:19" ht="12.75" outlineLevel="1">
      <c r="A67" s="5">
        <v>39180</v>
      </c>
      <c r="B67" s="1"/>
      <c r="C67" s="14"/>
      <c r="D67" s="12"/>
      <c r="E67" s="14"/>
      <c r="F67" s="14"/>
      <c r="G67" s="12"/>
      <c r="H67" s="61"/>
      <c r="I67" s="12"/>
      <c r="J67" s="25"/>
      <c r="K67">
        <f t="shared" si="0"/>
        <v>0</v>
      </c>
      <c r="N67" s="12"/>
      <c r="O67" s="34"/>
      <c r="Q67" s="2"/>
      <c r="R67" s="2"/>
      <c r="S67" s="2"/>
    </row>
    <row r="68" spans="1:19" ht="12.75" outlineLevel="1">
      <c r="A68" s="5">
        <v>39181</v>
      </c>
      <c r="B68" s="1"/>
      <c r="C68" s="14"/>
      <c r="D68" s="12"/>
      <c r="E68" s="14"/>
      <c r="F68" s="14"/>
      <c r="G68" s="12"/>
      <c r="H68" s="61"/>
      <c r="I68" s="12"/>
      <c r="J68" s="25"/>
      <c r="K68">
        <f t="shared" si="0"/>
        <v>0</v>
      </c>
      <c r="N68" s="12"/>
      <c r="O68" s="34"/>
      <c r="Q68" s="2"/>
      <c r="R68" s="2"/>
      <c r="S68" s="2"/>
    </row>
    <row r="69" spans="1:19" ht="12.75" outlineLevel="1">
      <c r="A69" s="5">
        <v>39182</v>
      </c>
      <c r="B69" s="1"/>
      <c r="C69" s="14"/>
      <c r="D69" s="12"/>
      <c r="E69" s="14"/>
      <c r="F69" s="14"/>
      <c r="G69" s="12"/>
      <c r="H69" s="61"/>
      <c r="I69" s="12"/>
      <c r="J69" s="25"/>
      <c r="K69">
        <f t="shared" si="0"/>
        <v>0</v>
      </c>
      <c r="N69" s="12"/>
      <c r="O69" s="34"/>
      <c r="Q69" s="2"/>
      <c r="R69" s="2"/>
      <c r="S69" s="2"/>
    </row>
    <row r="70" spans="1:19" ht="12.75" outlineLevel="1">
      <c r="A70" s="5">
        <v>39183</v>
      </c>
      <c r="B70" s="1"/>
      <c r="C70" s="14"/>
      <c r="D70" s="12"/>
      <c r="E70" s="14"/>
      <c r="F70" s="14"/>
      <c r="G70" s="12"/>
      <c r="H70" s="61"/>
      <c r="I70" s="12"/>
      <c r="J70" s="25"/>
      <c r="K70">
        <f t="shared" si="0"/>
        <v>0</v>
      </c>
      <c r="N70" s="12"/>
      <c r="O70" s="34"/>
      <c r="Q70" s="2"/>
      <c r="R70" s="2"/>
      <c r="S70" s="2"/>
    </row>
    <row r="71" spans="1:19" ht="12.75" outlineLevel="1">
      <c r="A71" s="5">
        <v>39184</v>
      </c>
      <c r="B71" s="1"/>
      <c r="C71" s="14"/>
      <c r="D71" s="12"/>
      <c r="E71" s="14"/>
      <c r="F71" s="14"/>
      <c r="G71" s="12"/>
      <c r="H71" s="61"/>
      <c r="I71" s="12"/>
      <c r="J71" s="25"/>
      <c r="K71">
        <f t="shared" si="0"/>
        <v>0</v>
      </c>
      <c r="N71" s="12"/>
      <c r="O71" s="34"/>
      <c r="Q71" s="2"/>
      <c r="R71" s="2"/>
      <c r="S71" s="2"/>
    </row>
    <row r="72" spans="1:19" ht="12.75" outlineLevel="1">
      <c r="A72" s="5">
        <v>39185</v>
      </c>
      <c r="B72" s="1"/>
      <c r="C72" s="14"/>
      <c r="D72" s="12"/>
      <c r="E72" s="14"/>
      <c r="F72" s="14"/>
      <c r="G72" s="12"/>
      <c r="H72" s="61"/>
      <c r="I72" s="12"/>
      <c r="J72" s="25"/>
      <c r="K72">
        <f t="shared" si="0"/>
        <v>0</v>
      </c>
      <c r="N72" s="12"/>
      <c r="O72" s="34"/>
      <c r="Q72" s="2"/>
      <c r="R72" s="2"/>
      <c r="S72" s="2"/>
    </row>
    <row r="73" spans="1:19" ht="12.75" outlineLevel="1">
      <c r="A73" s="5">
        <v>39186</v>
      </c>
      <c r="B73" s="1"/>
      <c r="C73" s="14"/>
      <c r="D73" s="12"/>
      <c r="E73" s="14"/>
      <c r="F73" s="14"/>
      <c r="G73" s="12"/>
      <c r="H73" s="61"/>
      <c r="I73" s="12"/>
      <c r="J73" s="25"/>
      <c r="K73">
        <f t="shared" si="0"/>
        <v>0</v>
      </c>
      <c r="N73" s="12"/>
      <c r="O73" s="34"/>
      <c r="Q73" s="2"/>
      <c r="R73" s="2"/>
      <c r="S73" s="2"/>
    </row>
    <row r="74" spans="1:19" ht="12.75" outlineLevel="1">
      <c r="A74" s="5">
        <v>39187</v>
      </c>
      <c r="B74" s="1"/>
      <c r="C74" s="14"/>
      <c r="D74" s="12"/>
      <c r="E74" s="14"/>
      <c r="F74" s="14"/>
      <c r="G74" s="12"/>
      <c r="H74" s="61"/>
      <c r="I74" s="12"/>
      <c r="J74" s="25"/>
      <c r="K74">
        <f t="shared" si="0"/>
        <v>0</v>
      </c>
      <c r="N74" s="12"/>
      <c r="O74" s="34"/>
      <c r="Q74" s="2"/>
      <c r="R74" s="2"/>
      <c r="S74" s="2"/>
    </row>
    <row r="75" spans="1:19" ht="12.75" outlineLevel="1">
      <c r="A75" s="5">
        <v>39188</v>
      </c>
      <c r="B75" s="1"/>
      <c r="C75" s="14"/>
      <c r="D75" s="12"/>
      <c r="E75" s="14"/>
      <c r="F75" s="14"/>
      <c r="G75" s="12"/>
      <c r="H75" s="61"/>
      <c r="I75" s="12"/>
      <c r="J75" s="25"/>
      <c r="K75">
        <f t="shared" si="0"/>
        <v>0</v>
      </c>
      <c r="N75" s="12"/>
      <c r="O75" s="34"/>
      <c r="Q75" s="2"/>
      <c r="R75" s="2"/>
      <c r="S75" s="2"/>
    </row>
    <row r="76" spans="1:19" ht="12.75" outlineLevel="1">
      <c r="A76" s="5">
        <v>39189</v>
      </c>
      <c r="B76" s="1"/>
      <c r="C76" s="14"/>
      <c r="D76" s="12"/>
      <c r="E76" s="14"/>
      <c r="F76" s="14"/>
      <c r="G76" s="12"/>
      <c r="H76" s="61"/>
      <c r="I76" s="12"/>
      <c r="J76" s="25"/>
      <c r="K76">
        <f aca="true" t="shared" si="1" ref="K76:K139">SUM(C76-C75)</f>
        <v>0</v>
      </c>
      <c r="N76" s="12"/>
      <c r="O76" s="34"/>
      <c r="Q76" s="2"/>
      <c r="R76" s="2"/>
      <c r="S76" s="2"/>
    </row>
    <row r="77" spans="1:19" ht="12.75" outlineLevel="1">
      <c r="A77" s="5">
        <v>39190</v>
      </c>
      <c r="B77" s="1"/>
      <c r="C77" s="14"/>
      <c r="D77" s="12"/>
      <c r="E77" s="14"/>
      <c r="F77" s="14"/>
      <c r="G77" s="12"/>
      <c r="H77" s="61"/>
      <c r="I77" s="12"/>
      <c r="J77" s="25"/>
      <c r="K77">
        <f t="shared" si="1"/>
        <v>0</v>
      </c>
      <c r="N77" s="12"/>
      <c r="O77" s="34"/>
      <c r="Q77" s="2"/>
      <c r="R77" s="2"/>
      <c r="S77" s="2"/>
    </row>
    <row r="78" spans="1:19" ht="12.75" outlineLevel="1">
      <c r="A78" s="5">
        <v>39191</v>
      </c>
      <c r="B78" s="1"/>
      <c r="C78" s="14"/>
      <c r="D78" s="12"/>
      <c r="E78" s="14"/>
      <c r="F78" s="14"/>
      <c r="G78" s="12"/>
      <c r="H78" s="61"/>
      <c r="I78" s="12"/>
      <c r="J78" s="25"/>
      <c r="K78">
        <f t="shared" si="1"/>
        <v>0</v>
      </c>
      <c r="N78" s="12"/>
      <c r="O78" s="34"/>
      <c r="Q78" s="2"/>
      <c r="R78" s="2"/>
      <c r="S78" s="2"/>
    </row>
    <row r="79" spans="1:19" ht="12.75" outlineLevel="1">
      <c r="A79" s="5">
        <v>39192</v>
      </c>
      <c r="B79" s="1"/>
      <c r="C79" s="14"/>
      <c r="D79" s="12"/>
      <c r="E79" s="14"/>
      <c r="F79" s="14"/>
      <c r="G79" s="12"/>
      <c r="H79" s="61"/>
      <c r="I79" s="12"/>
      <c r="J79" s="25"/>
      <c r="K79">
        <f t="shared" si="1"/>
        <v>0</v>
      </c>
      <c r="N79" s="12"/>
      <c r="O79" s="34"/>
      <c r="Q79" s="2"/>
      <c r="R79" s="2"/>
      <c r="S79" s="2"/>
    </row>
    <row r="80" spans="1:19" ht="12.75" outlineLevel="1">
      <c r="A80" s="5">
        <v>39193</v>
      </c>
      <c r="B80" s="1"/>
      <c r="C80" s="14"/>
      <c r="D80" s="12"/>
      <c r="E80" s="14"/>
      <c r="F80" s="14"/>
      <c r="G80" s="12"/>
      <c r="H80" s="61"/>
      <c r="I80" s="12"/>
      <c r="J80" s="25"/>
      <c r="K80">
        <f t="shared" si="1"/>
        <v>0</v>
      </c>
      <c r="N80" s="12"/>
      <c r="O80" s="34"/>
      <c r="Q80" s="2"/>
      <c r="R80" s="2"/>
      <c r="S80" s="2"/>
    </row>
    <row r="81" spans="1:19" ht="12.75" outlineLevel="1">
      <c r="A81" s="5">
        <v>39194</v>
      </c>
      <c r="B81" s="1"/>
      <c r="C81" s="14"/>
      <c r="D81" s="12"/>
      <c r="E81" s="14"/>
      <c r="F81" s="14"/>
      <c r="G81" s="12"/>
      <c r="H81" s="61"/>
      <c r="I81" s="12"/>
      <c r="J81" s="25"/>
      <c r="K81">
        <f t="shared" si="1"/>
        <v>0</v>
      </c>
      <c r="N81" s="12"/>
      <c r="O81" s="34"/>
      <c r="Q81" s="2"/>
      <c r="R81" s="2"/>
      <c r="S81" s="2"/>
    </row>
    <row r="82" spans="1:19" ht="12.75" outlineLevel="1">
      <c r="A82" s="5">
        <v>39195</v>
      </c>
      <c r="B82" s="1"/>
      <c r="C82" s="14"/>
      <c r="D82" s="12"/>
      <c r="E82" s="14"/>
      <c r="F82" s="14"/>
      <c r="G82" s="12"/>
      <c r="H82" s="61"/>
      <c r="I82" s="12"/>
      <c r="J82" s="25"/>
      <c r="K82">
        <f t="shared" si="1"/>
        <v>0</v>
      </c>
      <c r="N82" s="12"/>
      <c r="O82" s="34"/>
      <c r="Q82" s="2"/>
      <c r="R82" s="2"/>
      <c r="S82" s="2"/>
    </row>
    <row r="83" spans="1:19" ht="12.75" outlineLevel="1">
      <c r="A83" s="5">
        <v>39196</v>
      </c>
      <c r="B83" s="1"/>
      <c r="C83" s="14"/>
      <c r="D83" s="12"/>
      <c r="E83" s="14"/>
      <c r="F83" s="14"/>
      <c r="G83" s="12"/>
      <c r="H83" s="61"/>
      <c r="I83" s="12"/>
      <c r="J83" s="25"/>
      <c r="K83">
        <f t="shared" si="1"/>
        <v>0</v>
      </c>
      <c r="N83" s="12"/>
      <c r="O83" s="34"/>
      <c r="Q83" s="2"/>
      <c r="R83" s="2"/>
      <c r="S83" s="2"/>
    </row>
    <row r="84" spans="1:19" ht="12.75" outlineLevel="1">
      <c r="A84" s="5">
        <v>39197</v>
      </c>
      <c r="B84" s="1"/>
      <c r="C84" s="14"/>
      <c r="D84" s="12"/>
      <c r="E84" s="14"/>
      <c r="F84" s="14"/>
      <c r="G84" s="12"/>
      <c r="H84" s="61"/>
      <c r="I84" s="12"/>
      <c r="J84" s="25"/>
      <c r="K84">
        <f t="shared" si="1"/>
        <v>0</v>
      </c>
      <c r="N84" s="12"/>
      <c r="O84" s="34"/>
      <c r="Q84" s="2"/>
      <c r="R84" s="2"/>
      <c r="S84" s="2"/>
    </row>
    <row r="85" spans="1:19" ht="12.75" outlineLevel="1">
      <c r="A85" s="5">
        <v>39198</v>
      </c>
      <c r="B85" s="1"/>
      <c r="C85" s="14"/>
      <c r="D85" s="12"/>
      <c r="E85" s="14"/>
      <c r="F85" s="14"/>
      <c r="G85" s="12"/>
      <c r="H85" s="61"/>
      <c r="I85" s="12"/>
      <c r="J85" s="25"/>
      <c r="K85">
        <f t="shared" si="1"/>
        <v>0</v>
      </c>
      <c r="N85" s="12"/>
      <c r="O85" s="34"/>
      <c r="Q85" s="2"/>
      <c r="R85" s="2"/>
      <c r="S85" s="2"/>
    </row>
    <row r="86" spans="1:19" ht="12.75" outlineLevel="1">
      <c r="A86" s="5">
        <v>39199</v>
      </c>
      <c r="B86" s="1"/>
      <c r="C86" s="14"/>
      <c r="D86" s="12"/>
      <c r="E86" s="14"/>
      <c r="F86" s="14"/>
      <c r="G86" s="12"/>
      <c r="H86" s="61"/>
      <c r="I86" s="12"/>
      <c r="J86" s="25"/>
      <c r="K86">
        <f t="shared" si="1"/>
        <v>0</v>
      </c>
      <c r="N86" s="12"/>
      <c r="O86" s="34"/>
      <c r="Q86" s="2"/>
      <c r="R86" s="2"/>
      <c r="S86" s="2"/>
    </row>
    <row r="87" spans="1:19" ht="12.75" outlineLevel="1">
      <c r="A87" s="5">
        <v>39200</v>
      </c>
      <c r="B87" s="1"/>
      <c r="C87" s="14"/>
      <c r="D87" s="12"/>
      <c r="E87" s="14"/>
      <c r="F87" s="14"/>
      <c r="G87" s="12"/>
      <c r="H87" s="61"/>
      <c r="I87" s="12"/>
      <c r="J87" s="25"/>
      <c r="K87">
        <f t="shared" si="1"/>
        <v>0</v>
      </c>
      <c r="N87" s="12"/>
      <c r="O87" s="34"/>
      <c r="Q87" s="2"/>
      <c r="R87" s="2"/>
      <c r="S87" s="2"/>
    </row>
    <row r="88" spans="1:19" ht="12.75" outlineLevel="1">
      <c r="A88" s="5">
        <v>39201</v>
      </c>
      <c r="B88" s="1"/>
      <c r="C88" s="14"/>
      <c r="D88" s="12"/>
      <c r="E88" s="14"/>
      <c r="F88" s="14"/>
      <c r="G88" s="12"/>
      <c r="H88" s="61"/>
      <c r="I88" s="12"/>
      <c r="J88" s="25"/>
      <c r="K88">
        <f t="shared" si="1"/>
        <v>0</v>
      </c>
      <c r="N88" s="12"/>
      <c r="O88" s="34"/>
      <c r="Q88" s="2"/>
      <c r="R88" s="2"/>
      <c r="S88" s="2"/>
    </row>
    <row r="89" spans="1:19" ht="12.75">
      <c r="A89" s="5">
        <v>39202</v>
      </c>
      <c r="B89" s="1"/>
      <c r="C89" s="14"/>
      <c r="D89" s="12"/>
      <c r="E89" s="14"/>
      <c r="F89" s="14"/>
      <c r="G89" s="12"/>
      <c r="H89" s="61"/>
      <c r="I89" s="12"/>
      <c r="J89" s="25"/>
      <c r="K89">
        <f t="shared" si="1"/>
        <v>0</v>
      </c>
      <c r="N89" s="12"/>
      <c r="O89" s="34"/>
      <c r="Q89" s="2"/>
      <c r="R89" s="2"/>
      <c r="S89" s="2"/>
    </row>
    <row r="90" spans="1:19" ht="12.75" outlineLevel="1">
      <c r="A90" s="5">
        <v>39203</v>
      </c>
      <c r="B90" s="1"/>
      <c r="C90" s="14"/>
      <c r="D90" s="12"/>
      <c r="E90" s="14"/>
      <c r="F90" s="14"/>
      <c r="G90" s="12"/>
      <c r="H90" s="61"/>
      <c r="I90" s="12"/>
      <c r="J90" s="25"/>
      <c r="K90">
        <f t="shared" si="1"/>
        <v>0</v>
      </c>
      <c r="N90" s="12"/>
      <c r="O90" s="34"/>
      <c r="Q90" s="2"/>
      <c r="R90" s="2"/>
      <c r="S90" s="2"/>
    </row>
    <row r="91" spans="1:19" ht="12.75" outlineLevel="1">
      <c r="A91" s="5">
        <v>39204</v>
      </c>
      <c r="B91" s="1"/>
      <c r="C91" s="14"/>
      <c r="D91" s="12"/>
      <c r="E91" s="14"/>
      <c r="F91" s="14"/>
      <c r="G91" s="12"/>
      <c r="H91" s="61"/>
      <c r="I91" s="12"/>
      <c r="J91" s="25"/>
      <c r="K91">
        <f t="shared" si="1"/>
        <v>0</v>
      </c>
      <c r="N91" s="12"/>
      <c r="O91" s="34"/>
      <c r="Q91" s="2"/>
      <c r="R91" s="2"/>
      <c r="S91" s="2"/>
    </row>
    <row r="92" spans="1:19" ht="12.75" outlineLevel="1">
      <c r="A92" s="5">
        <v>39205</v>
      </c>
      <c r="B92" s="1"/>
      <c r="C92" s="14"/>
      <c r="D92" s="12"/>
      <c r="E92" s="14"/>
      <c r="F92" s="14"/>
      <c r="G92" s="12"/>
      <c r="H92" s="61"/>
      <c r="I92" s="12"/>
      <c r="J92" s="25"/>
      <c r="K92">
        <f t="shared" si="1"/>
        <v>0</v>
      </c>
      <c r="N92" s="12"/>
      <c r="O92" s="34"/>
      <c r="Q92" s="2"/>
      <c r="R92" s="2"/>
      <c r="S92" s="2"/>
    </row>
    <row r="93" spans="1:19" ht="12.75" outlineLevel="1">
      <c r="A93" s="5">
        <v>39206</v>
      </c>
      <c r="B93" s="1"/>
      <c r="C93" s="14"/>
      <c r="D93" s="12"/>
      <c r="E93" s="14"/>
      <c r="F93" s="14"/>
      <c r="G93" s="12"/>
      <c r="H93" s="61"/>
      <c r="I93" s="12"/>
      <c r="J93" s="25"/>
      <c r="K93">
        <f t="shared" si="1"/>
        <v>0</v>
      </c>
      <c r="N93" s="12"/>
      <c r="O93" s="34"/>
      <c r="Q93" s="2"/>
      <c r="R93" s="2"/>
      <c r="S93" s="2"/>
    </row>
    <row r="94" spans="1:19" ht="12.75" outlineLevel="1">
      <c r="A94" s="5">
        <v>39207</v>
      </c>
      <c r="B94" s="1"/>
      <c r="C94" s="14"/>
      <c r="D94" s="12"/>
      <c r="E94" s="14"/>
      <c r="F94" s="14"/>
      <c r="G94" s="12"/>
      <c r="H94" s="61"/>
      <c r="I94" s="12"/>
      <c r="J94" s="25"/>
      <c r="K94">
        <f t="shared" si="1"/>
        <v>0</v>
      </c>
      <c r="N94" s="12"/>
      <c r="O94" s="34"/>
      <c r="Q94" s="2"/>
      <c r="R94" s="2"/>
      <c r="S94" s="2"/>
    </row>
    <row r="95" spans="1:19" ht="12.75" outlineLevel="1">
      <c r="A95" s="5">
        <v>39208</v>
      </c>
      <c r="B95" s="1"/>
      <c r="C95" s="14"/>
      <c r="D95" s="12"/>
      <c r="E95" s="14"/>
      <c r="F95" s="14"/>
      <c r="G95" s="12"/>
      <c r="H95" s="61"/>
      <c r="I95" s="12"/>
      <c r="J95" s="25"/>
      <c r="K95">
        <f t="shared" si="1"/>
        <v>0</v>
      </c>
      <c r="N95" s="12"/>
      <c r="O95" s="34"/>
      <c r="Q95" s="2"/>
      <c r="R95" s="2"/>
      <c r="S95" s="2"/>
    </row>
    <row r="96" spans="1:19" ht="12.75" outlineLevel="1">
      <c r="A96" s="5">
        <v>39209</v>
      </c>
      <c r="B96" s="1"/>
      <c r="C96" s="14"/>
      <c r="D96" s="12"/>
      <c r="E96" s="14"/>
      <c r="F96" s="14"/>
      <c r="G96" s="12"/>
      <c r="H96" s="61"/>
      <c r="I96" s="12"/>
      <c r="J96" s="25"/>
      <c r="K96">
        <f t="shared" si="1"/>
        <v>0</v>
      </c>
      <c r="N96" s="12"/>
      <c r="O96" s="34"/>
      <c r="Q96" s="2"/>
      <c r="R96" s="2"/>
      <c r="S96" s="2"/>
    </row>
    <row r="97" spans="1:19" ht="12.75" outlineLevel="1">
      <c r="A97" s="5">
        <v>39210</v>
      </c>
      <c r="B97" s="1"/>
      <c r="C97" s="14"/>
      <c r="D97" s="12"/>
      <c r="E97" s="14"/>
      <c r="F97" s="14"/>
      <c r="G97" s="12"/>
      <c r="H97" s="61"/>
      <c r="I97" s="12"/>
      <c r="J97" s="25"/>
      <c r="K97">
        <f t="shared" si="1"/>
        <v>0</v>
      </c>
      <c r="N97" s="12"/>
      <c r="O97" s="34"/>
      <c r="Q97" s="2"/>
      <c r="R97" s="2"/>
      <c r="S97" s="2"/>
    </row>
    <row r="98" spans="1:19" ht="12.75" outlineLevel="1">
      <c r="A98" s="5">
        <v>39211</v>
      </c>
      <c r="B98" s="1"/>
      <c r="C98" s="14"/>
      <c r="D98" s="12"/>
      <c r="E98" s="14"/>
      <c r="F98" s="14"/>
      <c r="G98" s="12"/>
      <c r="H98" s="61"/>
      <c r="I98" s="12"/>
      <c r="J98" s="25"/>
      <c r="K98">
        <f t="shared" si="1"/>
        <v>0</v>
      </c>
      <c r="N98" s="12"/>
      <c r="O98" s="34"/>
      <c r="Q98" s="2"/>
      <c r="R98" s="2"/>
      <c r="S98" s="2"/>
    </row>
    <row r="99" spans="1:19" ht="12.75" outlineLevel="1">
      <c r="A99" s="5">
        <v>39212</v>
      </c>
      <c r="B99" s="1"/>
      <c r="C99" s="14"/>
      <c r="D99" s="12"/>
      <c r="E99" s="14"/>
      <c r="F99" s="14"/>
      <c r="G99" s="12"/>
      <c r="H99" s="61"/>
      <c r="I99" s="12"/>
      <c r="J99" s="25"/>
      <c r="K99">
        <f t="shared" si="1"/>
        <v>0</v>
      </c>
      <c r="N99" s="12"/>
      <c r="O99" s="34"/>
      <c r="Q99" s="2"/>
      <c r="R99" s="2"/>
      <c r="S99" s="2"/>
    </row>
    <row r="100" spans="1:19" ht="12.75" outlineLevel="1">
      <c r="A100" s="5">
        <v>39213</v>
      </c>
      <c r="B100" s="1"/>
      <c r="C100" s="14"/>
      <c r="D100" s="12"/>
      <c r="E100" s="14"/>
      <c r="F100" s="14"/>
      <c r="G100" s="12"/>
      <c r="H100" s="61"/>
      <c r="I100" s="12"/>
      <c r="J100" s="25"/>
      <c r="K100">
        <f t="shared" si="1"/>
        <v>0</v>
      </c>
      <c r="N100" s="12"/>
      <c r="O100" s="34"/>
      <c r="Q100" s="2"/>
      <c r="R100" s="2"/>
      <c r="S100" s="2"/>
    </row>
    <row r="101" spans="1:19" ht="12.75" outlineLevel="1">
      <c r="A101" s="5">
        <v>39214</v>
      </c>
      <c r="B101" s="1"/>
      <c r="C101" s="14"/>
      <c r="D101" s="12"/>
      <c r="E101" s="14"/>
      <c r="F101" s="14"/>
      <c r="G101" s="12"/>
      <c r="H101" s="61"/>
      <c r="I101" s="12"/>
      <c r="J101" s="25"/>
      <c r="K101">
        <f t="shared" si="1"/>
        <v>0</v>
      </c>
      <c r="N101" s="12"/>
      <c r="O101" s="34"/>
      <c r="Q101" s="2"/>
      <c r="R101" s="2"/>
      <c r="S101" s="2"/>
    </row>
    <row r="102" spans="1:19" ht="12.75" outlineLevel="1">
      <c r="A102" s="5">
        <v>39215</v>
      </c>
      <c r="B102" s="3">
        <v>0.875</v>
      </c>
      <c r="C102" s="14">
        <v>3780</v>
      </c>
      <c r="D102" s="12"/>
      <c r="E102" s="14"/>
      <c r="F102" s="14"/>
      <c r="G102" s="12"/>
      <c r="H102" s="61"/>
      <c r="I102" s="12"/>
      <c r="J102" s="25"/>
      <c r="K102">
        <f>SUM(C102-C61)</f>
        <v>591.5999999999999</v>
      </c>
      <c r="N102" s="12"/>
      <c r="O102" s="34"/>
      <c r="Q102" s="2"/>
      <c r="R102" s="2"/>
      <c r="S102" s="2"/>
    </row>
    <row r="103" spans="1:19" ht="12.75" outlineLevel="1">
      <c r="A103" s="5">
        <v>39216</v>
      </c>
      <c r="B103" s="1"/>
      <c r="C103" s="14"/>
      <c r="D103" s="12"/>
      <c r="E103" s="14"/>
      <c r="F103" s="14"/>
      <c r="G103" s="12"/>
      <c r="H103" s="61"/>
      <c r="I103" s="12"/>
      <c r="J103" s="25"/>
      <c r="K103">
        <f t="shared" si="1"/>
        <v>-3780</v>
      </c>
      <c r="N103" s="12"/>
      <c r="O103" s="34"/>
      <c r="Q103" s="2"/>
      <c r="R103" s="2"/>
      <c r="S103" s="2"/>
    </row>
    <row r="104" spans="1:19" ht="12.75" outlineLevel="1">
      <c r="A104" s="5">
        <v>39217</v>
      </c>
      <c r="B104" s="1"/>
      <c r="C104" s="14"/>
      <c r="D104" s="12"/>
      <c r="E104" s="14"/>
      <c r="F104" s="14"/>
      <c r="G104" s="12"/>
      <c r="H104" s="61"/>
      <c r="I104" s="12"/>
      <c r="J104" s="25"/>
      <c r="K104">
        <f t="shared" si="1"/>
        <v>0</v>
      </c>
      <c r="N104" s="12"/>
      <c r="O104" s="34"/>
      <c r="Q104" s="2"/>
      <c r="R104" s="2"/>
      <c r="S104" s="2"/>
    </row>
    <row r="105" spans="1:19" ht="12.75" outlineLevel="1">
      <c r="A105" s="5">
        <v>39218</v>
      </c>
      <c r="B105" s="1"/>
      <c r="C105" s="14"/>
      <c r="D105" s="12"/>
      <c r="E105" s="14"/>
      <c r="F105" s="14"/>
      <c r="G105" s="12"/>
      <c r="H105" s="61"/>
      <c r="I105" s="12"/>
      <c r="J105" s="25"/>
      <c r="K105">
        <f t="shared" si="1"/>
        <v>0</v>
      </c>
      <c r="N105" s="12"/>
      <c r="O105" s="34"/>
      <c r="Q105" s="2"/>
      <c r="R105" s="2"/>
      <c r="S105" s="2"/>
    </row>
    <row r="106" spans="1:19" ht="12.75" outlineLevel="1">
      <c r="A106" s="5">
        <v>39219</v>
      </c>
      <c r="B106" s="1"/>
      <c r="C106" s="14"/>
      <c r="D106" s="12"/>
      <c r="E106" s="14"/>
      <c r="F106" s="14"/>
      <c r="G106" s="12"/>
      <c r="H106" s="61"/>
      <c r="I106" s="12"/>
      <c r="J106" s="25"/>
      <c r="K106">
        <f t="shared" si="1"/>
        <v>0</v>
      </c>
      <c r="N106" s="12"/>
      <c r="O106" s="34"/>
      <c r="Q106" s="2"/>
      <c r="R106" s="2"/>
      <c r="S106" s="2"/>
    </row>
    <row r="107" spans="1:19" ht="12.75" outlineLevel="1">
      <c r="A107" s="5">
        <v>39220</v>
      </c>
      <c r="B107" s="1"/>
      <c r="C107" s="14"/>
      <c r="D107" s="12"/>
      <c r="E107" s="14"/>
      <c r="F107" s="14"/>
      <c r="G107" s="12"/>
      <c r="H107" s="61"/>
      <c r="I107" s="12"/>
      <c r="J107" s="25"/>
      <c r="K107">
        <f t="shared" si="1"/>
        <v>0</v>
      </c>
      <c r="N107" s="12"/>
      <c r="O107" s="34"/>
      <c r="Q107" s="2"/>
      <c r="R107" s="2"/>
      <c r="S107" s="2"/>
    </row>
    <row r="108" spans="1:19" ht="12.75" outlineLevel="1">
      <c r="A108" s="5">
        <v>39221</v>
      </c>
      <c r="B108" s="1"/>
      <c r="C108" s="14"/>
      <c r="D108" s="12"/>
      <c r="E108" s="14"/>
      <c r="F108" s="14"/>
      <c r="G108" s="12"/>
      <c r="H108" s="61"/>
      <c r="I108" s="12"/>
      <c r="J108" s="25"/>
      <c r="K108">
        <f t="shared" si="1"/>
        <v>0</v>
      </c>
      <c r="N108" s="12"/>
      <c r="O108" s="34"/>
      <c r="Q108" s="2"/>
      <c r="R108" s="2"/>
      <c r="S108" s="2"/>
    </row>
    <row r="109" spans="1:19" ht="12.75" outlineLevel="1">
      <c r="A109" s="5">
        <v>39222</v>
      </c>
      <c r="B109" s="1"/>
      <c r="C109" s="14"/>
      <c r="D109" s="12"/>
      <c r="E109" s="14"/>
      <c r="F109" s="14"/>
      <c r="G109" s="12"/>
      <c r="H109" s="61"/>
      <c r="I109" s="12"/>
      <c r="J109" s="25"/>
      <c r="K109">
        <f t="shared" si="1"/>
        <v>0</v>
      </c>
      <c r="N109" s="12"/>
      <c r="O109" s="34"/>
      <c r="Q109" s="2"/>
      <c r="R109" s="2"/>
      <c r="S109" s="2"/>
    </row>
    <row r="110" spans="1:19" ht="12.75" outlineLevel="1">
      <c r="A110" s="5">
        <v>39223</v>
      </c>
      <c r="B110" s="1"/>
      <c r="C110" s="14"/>
      <c r="D110" s="12"/>
      <c r="E110" s="14"/>
      <c r="F110" s="14"/>
      <c r="G110" s="12"/>
      <c r="H110" s="61"/>
      <c r="I110" s="12"/>
      <c r="J110" s="25"/>
      <c r="K110">
        <f t="shared" si="1"/>
        <v>0</v>
      </c>
      <c r="N110" s="12"/>
      <c r="O110" s="34"/>
      <c r="Q110" s="2"/>
      <c r="R110" s="2"/>
      <c r="S110" s="2"/>
    </row>
    <row r="111" spans="1:19" ht="12.75" outlineLevel="1">
      <c r="A111" s="5">
        <v>39224</v>
      </c>
      <c r="B111" s="1"/>
      <c r="C111" s="14"/>
      <c r="D111" s="12"/>
      <c r="E111" s="14"/>
      <c r="F111" s="14"/>
      <c r="G111" s="12"/>
      <c r="H111" s="61"/>
      <c r="I111" s="12"/>
      <c r="J111" s="25"/>
      <c r="K111">
        <f t="shared" si="1"/>
        <v>0</v>
      </c>
      <c r="N111" s="12"/>
      <c r="O111" s="34"/>
      <c r="Q111" s="2"/>
      <c r="R111" s="2"/>
      <c r="S111" s="2"/>
    </row>
    <row r="112" spans="1:19" ht="12.75" outlineLevel="1">
      <c r="A112" s="5">
        <v>39225</v>
      </c>
      <c r="B112" s="1"/>
      <c r="C112" s="14"/>
      <c r="D112" s="12"/>
      <c r="E112" s="14"/>
      <c r="F112" s="14"/>
      <c r="G112" s="12"/>
      <c r="H112" s="61"/>
      <c r="I112" s="12"/>
      <c r="J112" s="25"/>
      <c r="K112">
        <f t="shared" si="1"/>
        <v>0</v>
      </c>
      <c r="N112" s="12"/>
      <c r="O112" s="34"/>
      <c r="Q112" s="2"/>
      <c r="R112" s="2"/>
      <c r="S112" s="2"/>
    </row>
    <row r="113" spans="1:19" ht="12.75" outlineLevel="1">
      <c r="A113" s="5">
        <v>39226</v>
      </c>
      <c r="B113" s="1"/>
      <c r="C113" s="14"/>
      <c r="D113" s="12"/>
      <c r="E113" s="14"/>
      <c r="F113" s="14"/>
      <c r="G113" s="12"/>
      <c r="H113" s="61"/>
      <c r="I113" s="12"/>
      <c r="J113" s="25"/>
      <c r="K113">
        <f t="shared" si="1"/>
        <v>0</v>
      </c>
      <c r="N113" s="12"/>
      <c r="O113" s="34"/>
      <c r="Q113" s="2"/>
      <c r="R113" s="2"/>
      <c r="S113" s="2"/>
    </row>
    <row r="114" spans="1:19" ht="12.75" outlineLevel="1">
      <c r="A114" s="5">
        <v>39227</v>
      </c>
      <c r="B114" s="1"/>
      <c r="C114" s="14"/>
      <c r="D114" s="12"/>
      <c r="E114" s="14"/>
      <c r="F114" s="14"/>
      <c r="G114" s="12"/>
      <c r="H114" s="61"/>
      <c r="I114" s="12"/>
      <c r="J114" s="25"/>
      <c r="K114">
        <f t="shared" si="1"/>
        <v>0</v>
      </c>
      <c r="N114" s="12"/>
      <c r="O114" s="34"/>
      <c r="Q114" s="2"/>
      <c r="R114" s="2"/>
      <c r="S114" s="2"/>
    </row>
    <row r="115" spans="1:19" ht="12.75" outlineLevel="1">
      <c r="A115" s="5">
        <v>39228</v>
      </c>
      <c r="B115" s="1"/>
      <c r="C115" s="14"/>
      <c r="D115" s="12"/>
      <c r="E115" s="14"/>
      <c r="F115" s="14"/>
      <c r="G115" s="12"/>
      <c r="H115" s="61"/>
      <c r="I115" s="12"/>
      <c r="J115" s="25"/>
      <c r="K115">
        <f t="shared" si="1"/>
        <v>0</v>
      </c>
      <c r="N115" s="12"/>
      <c r="O115" s="34"/>
      <c r="Q115" s="2"/>
      <c r="R115" s="2"/>
      <c r="S115" s="2"/>
    </row>
    <row r="116" spans="1:19" ht="12.75" outlineLevel="1">
      <c r="A116" s="5">
        <v>39229</v>
      </c>
      <c r="B116" s="1"/>
      <c r="C116" s="14"/>
      <c r="D116" s="12"/>
      <c r="E116" s="14"/>
      <c r="F116" s="14"/>
      <c r="G116" s="12"/>
      <c r="H116" s="61"/>
      <c r="I116" s="12"/>
      <c r="J116" s="25"/>
      <c r="K116">
        <f t="shared" si="1"/>
        <v>0</v>
      </c>
      <c r="N116" s="12"/>
      <c r="O116" s="34"/>
      <c r="Q116" s="2"/>
      <c r="R116" s="2"/>
      <c r="S116" s="2"/>
    </row>
    <row r="117" spans="1:19" ht="12.75" outlineLevel="1">
      <c r="A117" s="5">
        <v>39230</v>
      </c>
      <c r="B117" s="1"/>
      <c r="C117" s="14"/>
      <c r="D117" s="12"/>
      <c r="E117" s="14"/>
      <c r="F117" s="14"/>
      <c r="G117" s="12"/>
      <c r="H117" s="61"/>
      <c r="I117" s="12"/>
      <c r="J117" s="25"/>
      <c r="K117">
        <f t="shared" si="1"/>
        <v>0</v>
      </c>
      <c r="N117" s="12"/>
      <c r="O117" s="34"/>
      <c r="Q117" s="2"/>
      <c r="R117" s="2"/>
      <c r="S117" s="2"/>
    </row>
    <row r="118" spans="1:19" ht="12.75" outlineLevel="1">
      <c r="A118" s="5">
        <v>39231</v>
      </c>
      <c r="B118" s="1"/>
      <c r="C118" s="14"/>
      <c r="D118" s="12"/>
      <c r="E118" s="14"/>
      <c r="F118" s="14"/>
      <c r="G118" s="12"/>
      <c r="H118" s="61"/>
      <c r="I118" s="12"/>
      <c r="J118" s="25"/>
      <c r="K118">
        <f t="shared" si="1"/>
        <v>0</v>
      </c>
      <c r="N118" s="12"/>
      <c r="O118" s="34"/>
      <c r="Q118" s="2"/>
      <c r="R118" s="2"/>
      <c r="S118" s="2"/>
    </row>
    <row r="119" spans="1:19" ht="12.75" outlineLevel="1">
      <c r="A119" s="5">
        <v>39232</v>
      </c>
      <c r="B119" s="1"/>
      <c r="C119" s="14"/>
      <c r="D119" s="12"/>
      <c r="E119" s="14"/>
      <c r="F119" s="14"/>
      <c r="G119" s="12"/>
      <c r="H119" s="61"/>
      <c r="I119" s="12"/>
      <c r="J119" s="25"/>
      <c r="K119">
        <f t="shared" si="1"/>
        <v>0</v>
      </c>
      <c r="N119" s="12"/>
      <c r="O119" s="34"/>
      <c r="Q119" s="2"/>
      <c r="R119" s="2"/>
      <c r="S119" s="2"/>
    </row>
    <row r="120" spans="1:19" ht="12.75">
      <c r="A120" s="5">
        <v>39233</v>
      </c>
      <c r="B120" s="1"/>
      <c r="C120" s="14"/>
      <c r="D120" s="12"/>
      <c r="E120" s="14"/>
      <c r="F120" s="14"/>
      <c r="G120" s="12"/>
      <c r="H120" s="61"/>
      <c r="I120" s="12"/>
      <c r="J120" s="25"/>
      <c r="K120">
        <f t="shared" si="1"/>
        <v>0</v>
      </c>
      <c r="N120" s="12"/>
      <c r="O120" s="34"/>
      <c r="Q120" s="2"/>
      <c r="R120" s="2"/>
      <c r="S120" s="2"/>
    </row>
    <row r="121" spans="1:19" ht="12.75" outlineLevel="1">
      <c r="A121" s="5">
        <v>39234</v>
      </c>
      <c r="B121" s="1"/>
      <c r="C121" s="14"/>
      <c r="D121" s="12"/>
      <c r="E121" s="14"/>
      <c r="F121" s="14"/>
      <c r="G121" s="12"/>
      <c r="H121" s="61"/>
      <c r="I121" s="12"/>
      <c r="J121" s="25"/>
      <c r="K121">
        <f t="shared" si="1"/>
        <v>0</v>
      </c>
      <c r="N121" s="12"/>
      <c r="O121" s="34"/>
      <c r="Q121" s="2"/>
      <c r="R121" s="2"/>
      <c r="S121" s="2"/>
    </row>
    <row r="122" spans="1:19" ht="12.75" outlineLevel="1">
      <c r="A122" s="5">
        <v>39235</v>
      </c>
      <c r="B122" s="1"/>
      <c r="C122" s="14"/>
      <c r="D122" s="12"/>
      <c r="E122" s="14"/>
      <c r="F122" s="14"/>
      <c r="G122" s="12"/>
      <c r="H122" s="61"/>
      <c r="I122" s="12"/>
      <c r="J122" s="25"/>
      <c r="K122">
        <f t="shared" si="1"/>
        <v>0</v>
      </c>
      <c r="N122" s="12"/>
      <c r="O122" s="34"/>
      <c r="Q122" s="2"/>
      <c r="R122" s="2"/>
      <c r="S122" s="2"/>
    </row>
    <row r="123" spans="1:19" ht="12.75" outlineLevel="1">
      <c r="A123" s="5">
        <v>39236</v>
      </c>
      <c r="B123" s="1"/>
      <c r="C123" s="14"/>
      <c r="D123" s="12"/>
      <c r="E123" s="14"/>
      <c r="F123" s="14"/>
      <c r="G123" s="12"/>
      <c r="H123" s="61"/>
      <c r="I123" s="12"/>
      <c r="J123" s="25"/>
      <c r="K123">
        <f t="shared" si="1"/>
        <v>0</v>
      </c>
      <c r="N123" s="12"/>
      <c r="O123" s="34"/>
      <c r="Q123" s="2"/>
      <c r="R123" s="2"/>
      <c r="S123" s="2"/>
    </row>
    <row r="124" spans="1:19" ht="12.75" outlineLevel="1">
      <c r="A124" s="5">
        <v>39237</v>
      </c>
      <c r="B124" s="1"/>
      <c r="C124" s="14"/>
      <c r="D124" s="12"/>
      <c r="E124" s="14"/>
      <c r="F124" s="14"/>
      <c r="G124" s="12"/>
      <c r="H124" s="61"/>
      <c r="I124" s="12"/>
      <c r="J124" s="25"/>
      <c r="K124">
        <f t="shared" si="1"/>
        <v>0</v>
      </c>
      <c r="N124" s="12"/>
      <c r="O124" s="34"/>
      <c r="Q124" s="2"/>
      <c r="R124" s="2"/>
      <c r="S124" s="2"/>
    </row>
    <row r="125" spans="1:19" ht="12.75" outlineLevel="1">
      <c r="A125" s="5">
        <v>39238</v>
      </c>
      <c r="B125" s="1"/>
      <c r="C125" s="14"/>
      <c r="D125" s="12"/>
      <c r="E125" s="14"/>
      <c r="F125" s="14"/>
      <c r="G125" s="12"/>
      <c r="H125" s="61"/>
      <c r="I125" s="12"/>
      <c r="J125" s="25"/>
      <c r="K125">
        <f t="shared" si="1"/>
        <v>0</v>
      </c>
      <c r="N125" s="12"/>
      <c r="O125" s="34"/>
      <c r="Q125" s="2"/>
      <c r="R125" s="2"/>
      <c r="S125" s="2"/>
    </row>
    <row r="126" spans="1:19" ht="12.75" outlineLevel="1">
      <c r="A126" s="5">
        <v>39239</v>
      </c>
      <c r="B126" s="1"/>
      <c r="C126" s="14"/>
      <c r="D126" s="12"/>
      <c r="E126" s="14"/>
      <c r="F126" s="14"/>
      <c r="G126" s="12"/>
      <c r="H126" s="61"/>
      <c r="I126" s="12"/>
      <c r="J126" s="25"/>
      <c r="K126">
        <f t="shared" si="1"/>
        <v>0</v>
      </c>
      <c r="N126" s="12"/>
      <c r="O126" s="34"/>
      <c r="Q126" s="2"/>
      <c r="R126" s="2"/>
      <c r="S126" s="2"/>
    </row>
    <row r="127" spans="1:19" ht="12.75" outlineLevel="1">
      <c r="A127" s="5">
        <v>39240</v>
      </c>
      <c r="B127" s="1"/>
      <c r="C127" s="14"/>
      <c r="D127" s="12"/>
      <c r="E127" s="14"/>
      <c r="F127" s="14"/>
      <c r="G127" s="12"/>
      <c r="H127" s="61"/>
      <c r="I127" s="12"/>
      <c r="J127" s="25"/>
      <c r="K127">
        <f t="shared" si="1"/>
        <v>0</v>
      </c>
      <c r="N127" s="12"/>
      <c r="O127" s="34"/>
      <c r="Q127" s="2"/>
      <c r="R127" s="2"/>
      <c r="S127" s="2"/>
    </row>
    <row r="128" spans="1:19" ht="12.75" outlineLevel="1">
      <c r="A128" s="5">
        <v>39241</v>
      </c>
      <c r="B128" s="1"/>
      <c r="C128" s="14"/>
      <c r="D128" s="12"/>
      <c r="E128" s="14"/>
      <c r="F128" s="14"/>
      <c r="G128" s="12"/>
      <c r="H128" s="61"/>
      <c r="I128" s="12"/>
      <c r="J128" s="25"/>
      <c r="K128">
        <f t="shared" si="1"/>
        <v>0</v>
      </c>
      <c r="N128" s="12"/>
      <c r="O128" s="34"/>
      <c r="Q128" s="2"/>
      <c r="R128" s="2"/>
      <c r="S128" s="2"/>
    </row>
    <row r="129" spans="1:19" ht="12.75" outlineLevel="1">
      <c r="A129" s="5">
        <v>39242</v>
      </c>
      <c r="B129" s="1"/>
      <c r="C129" s="14"/>
      <c r="D129" s="12"/>
      <c r="E129" s="14"/>
      <c r="F129" s="14"/>
      <c r="G129" s="12"/>
      <c r="H129" s="61"/>
      <c r="I129" s="12"/>
      <c r="J129" s="25"/>
      <c r="K129">
        <f t="shared" si="1"/>
        <v>0</v>
      </c>
      <c r="N129" s="12"/>
      <c r="O129" s="34"/>
      <c r="Q129" s="2"/>
      <c r="R129" s="2"/>
      <c r="S129" s="2"/>
    </row>
    <row r="130" spans="1:19" ht="12.75" outlineLevel="1">
      <c r="A130" s="5">
        <v>39243</v>
      </c>
      <c r="B130" s="1"/>
      <c r="C130" s="14"/>
      <c r="D130" s="12"/>
      <c r="E130" s="14"/>
      <c r="F130" s="14"/>
      <c r="G130" s="12"/>
      <c r="H130" s="61"/>
      <c r="I130" s="12"/>
      <c r="J130" s="25"/>
      <c r="K130">
        <f t="shared" si="1"/>
        <v>0</v>
      </c>
      <c r="N130" s="12"/>
      <c r="O130" s="34"/>
      <c r="Q130" s="2"/>
      <c r="R130" s="2"/>
      <c r="S130" s="2"/>
    </row>
    <row r="131" spans="1:19" ht="12.75" outlineLevel="1">
      <c r="A131" s="5">
        <v>39244</v>
      </c>
      <c r="B131" s="1"/>
      <c r="C131" s="14"/>
      <c r="D131" s="12"/>
      <c r="E131" s="14"/>
      <c r="F131" s="14"/>
      <c r="G131" s="12"/>
      <c r="H131" s="61"/>
      <c r="I131" s="12"/>
      <c r="J131" s="25"/>
      <c r="K131">
        <f t="shared" si="1"/>
        <v>0</v>
      </c>
      <c r="N131" s="12"/>
      <c r="O131" s="34"/>
      <c r="Q131" s="2"/>
      <c r="R131" s="2"/>
      <c r="S131" s="2"/>
    </row>
    <row r="132" spans="1:19" ht="12.75" outlineLevel="1">
      <c r="A132" s="5">
        <v>39245</v>
      </c>
      <c r="B132" s="1"/>
      <c r="C132" s="14"/>
      <c r="D132" s="12"/>
      <c r="E132" s="14"/>
      <c r="F132" s="14"/>
      <c r="G132" s="12"/>
      <c r="H132" s="61"/>
      <c r="I132" s="12"/>
      <c r="J132" s="25"/>
      <c r="K132">
        <f t="shared" si="1"/>
        <v>0</v>
      </c>
      <c r="N132" s="12"/>
      <c r="O132" s="34"/>
      <c r="Q132" s="2"/>
      <c r="R132" s="2"/>
      <c r="S132" s="2"/>
    </row>
    <row r="133" spans="1:19" ht="12.75" outlineLevel="1">
      <c r="A133" s="5">
        <v>39246</v>
      </c>
      <c r="B133" s="1"/>
      <c r="C133" s="14"/>
      <c r="D133" s="12"/>
      <c r="E133" s="14"/>
      <c r="F133" s="14"/>
      <c r="G133" s="12"/>
      <c r="H133" s="61"/>
      <c r="I133" s="12"/>
      <c r="J133" s="25"/>
      <c r="K133">
        <f t="shared" si="1"/>
        <v>0</v>
      </c>
      <c r="N133" s="12"/>
      <c r="O133" s="34"/>
      <c r="Q133" s="2"/>
      <c r="R133" s="2"/>
      <c r="S133" s="2"/>
    </row>
    <row r="134" spans="1:19" ht="12.75" outlineLevel="1">
      <c r="A134" s="5">
        <v>39247</v>
      </c>
      <c r="B134" s="1"/>
      <c r="C134" s="14"/>
      <c r="D134" s="12"/>
      <c r="E134" s="14"/>
      <c r="F134" s="14"/>
      <c r="G134" s="12"/>
      <c r="H134" s="61"/>
      <c r="I134" s="12"/>
      <c r="J134" s="25"/>
      <c r="K134">
        <f t="shared" si="1"/>
        <v>0</v>
      </c>
      <c r="N134" s="12"/>
      <c r="O134" s="34"/>
      <c r="Q134" s="2"/>
      <c r="R134" s="2"/>
      <c r="S134" s="2"/>
    </row>
    <row r="135" spans="1:19" ht="12.75" outlineLevel="1">
      <c r="A135" s="5">
        <v>39248</v>
      </c>
      <c r="B135" s="1"/>
      <c r="C135" s="14"/>
      <c r="D135" s="12"/>
      <c r="E135" s="14"/>
      <c r="F135" s="14"/>
      <c r="G135" s="12"/>
      <c r="H135" s="61"/>
      <c r="I135" s="12"/>
      <c r="J135" s="25"/>
      <c r="K135">
        <f t="shared" si="1"/>
        <v>0</v>
      </c>
      <c r="N135" s="12"/>
      <c r="O135" s="34"/>
      <c r="Q135" s="2"/>
      <c r="R135" s="2"/>
      <c r="S135" s="2"/>
    </row>
    <row r="136" spans="1:19" ht="12.75" outlineLevel="1">
      <c r="A136" s="5">
        <v>39249</v>
      </c>
      <c r="B136" s="1"/>
      <c r="C136" s="14"/>
      <c r="D136" s="12"/>
      <c r="E136" s="14"/>
      <c r="F136" s="14"/>
      <c r="G136" s="12"/>
      <c r="H136" s="61"/>
      <c r="I136" s="12"/>
      <c r="J136" s="25"/>
      <c r="K136">
        <f t="shared" si="1"/>
        <v>0</v>
      </c>
      <c r="N136" s="12"/>
      <c r="O136" s="34"/>
      <c r="Q136" s="2"/>
      <c r="R136" s="2"/>
      <c r="S136" s="2"/>
    </row>
    <row r="137" spans="1:19" ht="12.75" outlineLevel="1">
      <c r="A137" s="5">
        <v>39250</v>
      </c>
      <c r="B137" s="1"/>
      <c r="C137" s="14"/>
      <c r="D137" s="12"/>
      <c r="E137" s="14"/>
      <c r="F137" s="14"/>
      <c r="G137" s="12"/>
      <c r="H137" s="61"/>
      <c r="I137" s="12"/>
      <c r="J137" s="25"/>
      <c r="K137">
        <f t="shared" si="1"/>
        <v>0</v>
      </c>
      <c r="N137" s="12"/>
      <c r="O137" s="34"/>
      <c r="Q137" s="2"/>
      <c r="R137" s="2"/>
      <c r="S137" s="2"/>
    </row>
    <row r="138" spans="1:19" ht="12.75" outlineLevel="1">
      <c r="A138" s="5">
        <v>39251</v>
      </c>
      <c r="B138" s="1"/>
      <c r="C138" s="14"/>
      <c r="D138" s="12"/>
      <c r="E138" s="14"/>
      <c r="F138" s="14"/>
      <c r="G138" s="12"/>
      <c r="H138" s="61"/>
      <c r="I138" s="12"/>
      <c r="J138" s="25"/>
      <c r="K138">
        <f t="shared" si="1"/>
        <v>0</v>
      </c>
      <c r="N138" s="12"/>
      <c r="O138" s="34"/>
      <c r="Q138" s="2"/>
      <c r="R138" s="2"/>
      <c r="S138" s="2"/>
    </row>
    <row r="139" spans="1:19" ht="12.75" outlineLevel="1">
      <c r="A139" s="5">
        <v>39252</v>
      </c>
      <c r="B139" s="1"/>
      <c r="C139" s="14"/>
      <c r="D139" s="12"/>
      <c r="E139" s="14"/>
      <c r="F139" s="14"/>
      <c r="G139" s="12"/>
      <c r="H139" s="61"/>
      <c r="I139" s="12"/>
      <c r="J139" s="25"/>
      <c r="K139">
        <f t="shared" si="1"/>
        <v>0</v>
      </c>
      <c r="N139" s="12"/>
      <c r="O139" s="34"/>
      <c r="Q139" s="2"/>
      <c r="R139" s="2"/>
      <c r="S139" s="2"/>
    </row>
    <row r="140" spans="1:19" ht="12.75" outlineLevel="1">
      <c r="A140" s="5">
        <v>39253</v>
      </c>
      <c r="B140" s="1"/>
      <c r="C140" s="14"/>
      <c r="D140" s="12"/>
      <c r="E140" s="14"/>
      <c r="F140" s="14"/>
      <c r="G140" s="12"/>
      <c r="H140" s="61"/>
      <c r="I140" s="12"/>
      <c r="J140" s="25"/>
      <c r="K140">
        <f aca="true" t="shared" si="2" ref="K140:K202">SUM(C140-C139)</f>
        <v>0</v>
      </c>
      <c r="N140" s="12"/>
      <c r="O140" s="34"/>
      <c r="Q140" s="2"/>
      <c r="R140" s="2"/>
      <c r="S140" s="2"/>
    </row>
    <row r="141" spans="1:19" ht="12.75" outlineLevel="1">
      <c r="A141" s="5">
        <v>39254</v>
      </c>
      <c r="B141" s="1"/>
      <c r="C141" s="14"/>
      <c r="D141" s="12"/>
      <c r="E141" s="14"/>
      <c r="F141" s="14"/>
      <c r="G141" s="12"/>
      <c r="H141" s="61"/>
      <c r="I141" s="12"/>
      <c r="J141" s="25"/>
      <c r="K141">
        <f t="shared" si="2"/>
        <v>0</v>
      </c>
      <c r="N141" s="12"/>
      <c r="O141" s="34"/>
      <c r="Q141" s="2"/>
      <c r="R141" s="2"/>
      <c r="S141" s="2"/>
    </row>
    <row r="142" spans="1:19" ht="12.75" outlineLevel="1">
      <c r="A142" s="5">
        <v>39255</v>
      </c>
      <c r="B142" s="1"/>
      <c r="C142" s="14"/>
      <c r="D142" s="12"/>
      <c r="E142" s="14"/>
      <c r="F142" s="14"/>
      <c r="G142" s="12"/>
      <c r="H142" s="61"/>
      <c r="I142" s="12"/>
      <c r="J142" s="25"/>
      <c r="K142">
        <f t="shared" si="2"/>
        <v>0</v>
      </c>
      <c r="N142" s="12"/>
      <c r="O142" s="34"/>
      <c r="Q142" s="2"/>
      <c r="R142" s="2"/>
      <c r="S142" s="2"/>
    </row>
    <row r="143" spans="1:19" ht="12.75" outlineLevel="1">
      <c r="A143" s="5">
        <v>39256</v>
      </c>
      <c r="B143" s="1"/>
      <c r="C143" s="14"/>
      <c r="D143" s="12"/>
      <c r="E143" s="14"/>
      <c r="F143" s="14"/>
      <c r="G143" s="12"/>
      <c r="H143" s="61"/>
      <c r="I143" s="12"/>
      <c r="J143" s="25"/>
      <c r="K143">
        <f t="shared" si="2"/>
        <v>0</v>
      </c>
      <c r="N143" s="12"/>
      <c r="O143" s="34"/>
      <c r="Q143" s="2"/>
      <c r="R143" s="2"/>
      <c r="S143" s="2"/>
    </row>
    <row r="144" spans="1:19" ht="12.75" outlineLevel="1">
      <c r="A144" s="5">
        <v>39257</v>
      </c>
      <c r="B144" s="1"/>
      <c r="C144" s="14"/>
      <c r="D144" s="12"/>
      <c r="E144" s="14"/>
      <c r="F144" s="14"/>
      <c r="G144" s="12"/>
      <c r="H144" s="61"/>
      <c r="I144" s="12"/>
      <c r="J144" s="25"/>
      <c r="K144">
        <f t="shared" si="2"/>
        <v>0</v>
      </c>
      <c r="N144" s="12"/>
      <c r="O144" s="34"/>
      <c r="Q144" s="2"/>
      <c r="R144" s="2"/>
      <c r="S144" s="2"/>
    </row>
    <row r="145" spans="1:19" ht="12.75" outlineLevel="1">
      <c r="A145" s="5">
        <v>39258</v>
      </c>
      <c r="B145" s="1"/>
      <c r="C145" s="14"/>
      <c r="D145" s="12"/>
      <c r="E145" s="14"/>
      <c r="F145" s="14"/>
      <c r="G145" s="12"/>
      <c r="H145" s="61"/>
      <c r="I145" s="12"/>
      <c r="J145" s="25"/>
      <c r="K145">
        <f t="shared" si="2"/>
        <v>0</v>
      </c>
      <c r="N145" s="12"/>
      <c r="O145" s="34"/>
      <c r="Q145" s="2"/>
      <c r="R145" s="2"/>
      <c r="S145" s="2"/>
    </row>
    <row r="146" spans="1:19" ht="12.75" outlineLevel="1">
      <c r="A146" s="5">
        <v>39259</v>
      </c>
      <c r="B146" s="1"/>
      <c r="C146" s="14"/>
      <c r="D146" s="12"/>
      <c r="E146" s="14"/>
      <c r="F146" s="14"/>
      <c r="G146" s="12"/>
      <c r="H146" s="61"/>
      <c r="I146" s="12"/>
      <c r="J146" s="25"/>
      <c r="K146">
        <f t="shared" si="2"/>
        <v>0</v>
      </c>
      <c r="N146" s="12"/>
      <c r="O146" s="34"/>
      <c r="Q146" s="2"/>
      <c r="R146" s="2"/>
      <c r="S146" s="2"/>
    </row>
    <row r="147" spans="1:19" ht="12.75" outlineLevel="1">
      <c r="A147" s="5">
        <v>39260</v>
      </c>
      <c r="B147" s="1"/>
      <c r="C147" s="14"/>
      <c r="D147" s="12"/>
      <c r="E147" s="14"/>
      <c r="F147" s="14"/>
      <c r="G147" s="12"/>
      <c r="H147" s="61"/>
      <c r="I147" s="12"/>
      <c r="J147" s="25"/>
      <c r="K147">
        <f t="shared" si="2"/>
        <v>0</v>
      </c>
      <c r="N147" s="12"/>
      <c r="O147" s="34"/>
      <c r="Q147" s="2"/>
      <c r="R147" s="2"/>
      <c r="S147" s="2"/>
    </row>
    <row r="148" spans="1:19" ht="12.75" outlineLevel="1">
      <c r="A148" s="5">
        <v>39261</v>
      </c>
      <c r="B148" s="1"/>
      <c r="C148" s="14"/>
      <c r="D148" s="12"/>
      <c r="E148" s="14"/>
      <c r="F148" s="14"/>
      <c r="G148" s="12"/>
      <c r="H148" s="61"/>
      <c r="I148" s="12"/>
      <c r="J148" s="25"/>
      <c r="K148">
        <f t="shared" si="2"/>
        <v>0</v>
      </c>
      <c r="N148" s="12"/>
      <c r="O148" s="34"/>
      <c r="Q148" s="2"/>
      <c r="R148" s="2"/>
      <c r="S148" s="2"/>
    </row>
    <row r="149" spans="1:19" ht="12.75" outlineLevel="1">
      <c r="A149" s="5">
        <v>39262</v>
      </c>
      <c r="B149" s="1"/>
      <c r="C149" s="14"/>
      <c r="D149" s="12"/>
      <c r="E149" s="14"/>
      <c r="F149" s="14"/>
      <c r="G149" s="12"/>
      <c r="H149" s="61"/>
      <c r="I149" s="12"/>
      <c r="J149" s="25"/>
      <c r="K149">
        <f t="shared" si="2"/>
        <v>0</v>
      </c>
      <c r="N149" s="12"/>
      <c r="O149" s="34"/>
      <c r="Q149" s="2"/>
      <c r="R149" s="2"/>
      <c r="S149" s="2"/>
    </row>
    <row r="150" spans="1:19" ht="12.75">
      <c r="A150" s="5">
        <v>39263</v>
      </c>
      <c r="B150" s="1"/>
      <c r="C150" s="14"/>
      <c r="D150" s="12"/>
      <c r="E150" s="14"/>
      <c r="F150" s="14"/>
      <c r="G150" s="12"/>
      <c r="H150" s="61"/>
      <c r="I150" s="12"/>
      <c r="J150" s="25"/>
      <c r="K150">
        <f t="shared" si="2"/>
        <v>0</v>
      </c>
      <c r="N150" s="12"/>
      <c r="O150" s="34"/>
      <c r="Q150" s="2"/>
      <c r="R150" s="2"/>
      <c r="S150" s="2"/>
    </row>
    <row r="151" spans="1:19" ht="12.75" outlineLevel="1">
      <c r="A151" s="5">
        <v>39264</v>
      </c>
      <c r="B151" s="1"/>
      <c r="C151" s="14"/>
      <c r="D151" s="12"/>
      <c r="E151" s="14"/>
      <c r="F151" s="14"/>
      <c r="G151" s="12"/>
      <c r="H151" s="61"/>
      <c r="I151" s="12"/>
      <c r="J151" s="25"/>
      <c r="K151">
        <f t="shared" si="2"/>
        <v>0</v>
      </c>
      <c r="N151" s="12"/>
      <c r="O151" s="34"/>
      <c r="Q151" s="2"/>
      <c r="R151" s="2"/>
      <c r="S151" s="2"/>
    </row>
    <row r="152" spans="1:19" ht="12.75" outlineLevel="1">
      <c r="A152" s="5">
        <v>39265</v>
      </c>
      <c r="B152" s="1"/>
      <c r="C152" s="14"/>
      <c r="D152" s="12"/>
      <c r="E152" s="14"/>
      <c r="F152" s="14"/>
      <c r="G152" s="12"/>
      <c r="H152" s="61"/>
      <c r="I152" s="12"/>
      <c r="J152" s="25"/>
      <c r="K152">
        <f t="shared" si="2"/>
        <v>0</v>
      </c>
      <c r="N152" s="12"/>
      <c r="O152" s="34"/>
      <c r="Q152" s="2"/>
      <c r="R152" s="2"/>
      <c r="S152" s="2"/>
    </row>
    <row r="153" spans="1:19" ht="12.75" outlineLevel="1">
      <c r="A153" s="5">
        <v>39266</v>
      </c>
      <c r="B153" s="1"/>
      <c r="C153" s="14"/>
      <c r="D153" s="12"/>
      <c r="E153" s="14"/>
      <c r="F153" s="14"/>
      <c r="G153" s="12"/>
      <c r="H153" s="61"/>
      <c r="I153" s="12"/>
      <c r="J153" s="25"/>
      <c r="K153">
        <f t="shared" si="2"/>
        <v>0</v>
      </c>
      <c r="N153" s="12"/>
      <c r="O153" s="34"/>
      <c r="Q153" s="2"/>
      <c r="R153" s="2"/>
      <c r="S153" s="2"/>
    </row>
    <row r="154" spans="1:19" ht="12.75" outlineLevel="1">
      <c r="A154" s="5">
        <v>39267</v>
      </c>
      <c r="B154" s="1"/>
      <c r="C154" s="14"/>
      <c r="D154" s="12"/>
      <c r="E154" s="14"/>
      <c r="F154" s="14"/>
      <c r="G154" s="12"/>
      <c r="H154" s="61"/>
      <c r="I154" s="12"/>
      <c r="J154" s="25"/>
      <c r="K154">
        <f t="shared" si="2"/>
        <v>0</v>
      </c>
      <c r="N154" s="12"/>
      <c r="O154" s="34"/>
      <c r="Q154" s="2"/>
      <c r="R154" s="2"/>
      <c r="S154" s="2"/>
    </row>
    <row r="155" spans="1:19" ht="12.75" outlineLevel="1">
      <c r="A155" s="5">
        <v>39268</v>
      </c>
      <c r="B155" s="1"/>
      <c r="C155" s="14"/>
      <c r="D155" s="12"/>
      <c r="E155" s="14"/>
      <c r="F155" s="14"/>
      <c r="G155" s="12"/>
      <c r="H155" s="61"/>
      <c r="I155" s="12"/>
      <c r="J155" s="25"/>
      <c r="K155">
        <f t="shared" si="2"/>
        <v>0</v>
      </c>
      <c r="N155" s="12"/>
      <c r="O155" s="34"/>
      <c r="Q155" s="2"/>
      <c r="R155" s="2"/>
      <c r="S155" s="2"/>
    </row>
    <row r="156" spans="1:19" ht="12.75" outlineLevel="1">
      <c r="A156" s="5">
        <v>39269</v>
      </c>
      <c r="B156" s="1"/>
      <c r="C156" s="14"/>
      <c r="D156" s="12"/>
      <c r="E156" s="14"/>
      <c r="F156" s="14"/>
      <c r="G156" s="12"/>
      <c r="H156" s="61"/>
      <c r="I156" s="12"/>
      <c r="J156" s="25"/>
      <c r="K156">
        <f t="shared" si="2"/>
        <v>0</v>
      </c>
      <c r="N156" s="12"/>
      <c r="O156" s="34"/>
      <c r="Q156" s="2"/>
      <c r="R156" s="2"/>
      <c r="S156" s="2"/>
    </row>
    <row r="157" spans="1:19" ht="12.75" outlineLevel="1">
      <c r="A157" s="5">
        <v>39270</v>
      </c>
      <c r="B157" s="1"/>
      <c r="C157" s="14"/>
      <c r="D157" s="12"/>
      <c r="E157" s="14"/>
      <c r="F157" s="14"/>
      <c r="G157" s="12"/>
      <c r="H157" s="61"/>
      <c r="I157" s="12"/>
      <c r="J157" s="25"/>
      <c r="K157">
        <f t="shared" si="2"/>
        <v>0</v>
      </c>
      <c r="N157" s="12"/>
      <c r="O157" s="34"/>
      <c r="Q157" s="2"/>
      <c r="R157" s="2"/>
      <c r="S157" s="2"/>
    </row>
    <row r="158" spans="1:19" ht="12.75" outlineLevel="1">
      <c r="A158" s="5">
        <v>39271</v>
      </c>
      <c r="B158" s="1"/>
      <c r="C158" s="14"/>
      <c r="D158" s="12"/>
      <c r="E158" s="14"/>
      <c r="F158" s="14"/>
      <c r="G158" s="12"/>
      <c r="H158" s="61"/>
      <c r="I158" s="12"/>
      <c r="J158" s="25"/>
      <c r="K158">
        <f t="shared" si="2"/>
        <v>0</v>
      </c>
      <c r="N158" s="12"/>
      <c r="O158" s="34"/>
      <c r="Q158" s="2"/>
      <c r="R158" s="2"/>
      <c r="S158" s="2"/>
    </row>
    <row r="159" spans="1:19" ht="12.75" outlineLevel="1">
      <c r="A159" s="5">
        <v>39272</v>
      </c>
      <c r="B159" s="1"/>
      <c r="C159" s="14"/>
      <c r="D159" s="12"/>
      <c r="E159" s="14"/>
      <c r="F159" s="14"/>
      <c r="G159" s="12"/>
      <c r="H159" s="61"/>
      <c r="I159" s="12"/>
      <c r="J159" s="25"/>
      <c r="K159">
        <f t="shared" si="2"/>
        <v>0</v>
      </c>
      <c r="N159" s="12"/>
      <c r="O159" s="34"/>
      <c r="Q159" s="2"/>
      <c r="R159" s="2"/>
      <c r="S159" s="2"/>
    </row>
    <row r="160" spans="1:19" ht="12.75" outlineLevel="1">
      <c r="A160" s="5">
        <v>39273</v>
      </c>
      <c r="B160" s="1"/>
      <c r="C160" s="14"/>
      <c r="D160" s="12"/>
      <c r="E160" s="14"/>
      <c r="F160" s="14"/>
      <c r="G160" s="12"/>
      <c r="H160" s="61"/>
      <c r="I160" s="12"/>
      <c r="J160" s="25"/>
      <c r="K160">
        <f t="shared" si="2"/>
        <v>0</v>
      </c>
      <c r="N160" s="12"/>
      <c r="O160" s="34"/>
      <c r="Q160" s="2"/>
      <c r="R160" s="2"/>
      <c r="S160" s="2"/>
    </row>
    <row r="161" spans="1:19" ht="12.75" outlineLevel="1">
      <c r="A161" s="5">
        <v>39274</v>
      </c>
      <c r="B161" s="1"/>
      <c r="C161" s="14"/>
      <c r="D161" s="12"/>
      <c r="E161" s="14"/>
      <c r="F161" s="14"/>
      <c r="G161" s="12"/>
      <c r="H161" s="61"/>
      <c r="I161" s="12"/>
      <c r="J161" s="25"/>
      <c r="K161">
        <f t="shared" si="2"/>
        <v>0</v>
      </c>
      <c r="N161" s="12"/>
      <c r="O161" s="34"/>
      <c r="Q161" s="2"/>
      <c r="R161" s="2"/>
      <c r="S161" s="2"/>
    </row>
    <row r="162" spans="1:19" ht="12.75" outlineLevel="1">
      <c r="A162" s="5">
        <v>39275</v>
      </c>
      <c r="B162" s="1"/>
      <c r="C162" s="14"/>
      <c r="D162" s="12"/>
      <c r="E162" s="14"/>
      <c r="F162" s="14"/>
      <c r="G162" s="12"/>
      <c r="H162" s="61"/>
      <c r="I162" s="12"/>
      <c r="J162" s="25"/>
      <c r="K162">
        <f t="shared" si="2"/>
        <v>0</v>
      </c>
      <c r="N162" s="12"/>
      <c r="O162" s="34"/>
      <c r="Q162" s="2"/>
      <c r="R162" s="2"/>
      <c r="S162" s="2"/>
    </row>
    <row r="163" spans="1:19" ht="12.75" outlineLevel="1">
      <c r="A163" s="5">
        <v>39276</v>
      </c>
      <c r="B163" s="1"/>
      <c r="C163" s="14"/>
      <c r="D163" s="12"/>
      <c r="E163" s="14"/>
      <c r="F163" s="14"/>
      <c r="G163" s="12"/>
      <c r="H163" s="61"/>
      <c r="I163" s="12"/>
      <c r="J163" s="25"/>
      <c r="K163">
        <f t="shared" si="2"/>
        <v>0</v>
      </c>
      <c r="N163" s="12"/>
      <c r="O163" s="34"/>
      <c r="Q163" s="2"/>
      <c r="R163" s="2"/>
      <c r="S163" s="2"/>
    </row>
    <row r="164" spans="1:19" ht="12.75" outlineLevel="1">
      <c r="A164" s="5">
        <v>39277</v>
      </c>
      <c r="B164" s="1"/>
      <c r="C164" s="14"/>
      <c r="D164" s="12"/>
      <c r="E164" s="14"/>
      <c r="F164" s="14"/>
      <c r="G164" s="12"/>
      <c r="H164" s="61"/>
      <c r="I164" s="12"/>
      <c r="J164" s="25"/>
      <c r="K164">
        <f t="shared" si="2"/>
        <v>0</v>
      </c>
      <c r="N164" s="12"/>
      <c r="O164" s="34"/>
      <c r="Q164" s="2"/>
      <c r="R164" s="2"/>
      <c r="S164" s="2"/>
    </row>
    <row r="165" spans="1:19" ht="12.75" outlineLevel="1">
      <c r="A165" s="5">
        <v>39278</v>
      </c>
      <c r="B165" s="1"/>
      <c r="C165" s="14"/>
      <c r="D165" s="12"/>
      <c r="E165" s="14"/>
      <c r="F165" s="14"/>
      <c r="G165" s="12"/>
      <c r="H165" s="61"/>
      <c r="I165" s="12"/>
      <c r="J165" s="25"/>
      <c r="K165">
        <f t="shared" si="2"/>
        <v>0</v>
      </c>
      <c r="N165" s="12"/>
      <c r="O165" s="34"/>
      <c r="Q165" s="2"/>
      <c r="R165" s="2"/>
      <c r="S165" s="2"/>
    </row>
    <row r="166" spans="1:19" ht="12.75" outlineLevel="1">
      <c r="A166" s="5">
        <v>39279</v>
      </c>
      <c r="B166" s="1"/>
      <c r="C166" s="14"/>
      <c r="D166" s="12"/>
      <c r="E166" s="14"/>
      <c r="F166" s="14"/>
      <c r="G166" s="12"/>
      <c r="H166" s="61"/>
      <c r="I166" s="12"/>
      <c r="J166" s="25"/>
      <c r="K166">
        <f t="shared" si="2"/>
        <v>0</v>
      </c>
      <c r="N166" s="12"/>
      <c r="O166" s="34"/>
      <c r="Q166" s="2"/>
      <c r="R166" s="2"/>
      <c r="S166" s="2"/>
    </row>
    <row r="167" spans="1:19" ht="12.75" outlineLevel="1">
      <c r="A167" s="5">
        <v>39280</v>
      </c>
      <c r="B167" s="1"/>
      <c r="C167" s="14"/>
      <c r="D167" s="12"/>
      <c r="E167" s="14"/>
      <c r="F167" s="14"/>
      <c r="G167" s="12"/>
      <c r="H167" s="61"/>
      <c r="I167" s="12"/>
      <c r="J167" s="25"/>
      <c r="K167">
        <f t="shared" si="2"/>
        <v>0</v>
      </c>
      <c r="N167" s="12"/>
      <c r="O167" s="34"/>
      <c r="Q167" s="2"/>
      <c r="R167" s="2"/>
      <c r="S167" s="2"/>
    </row>
    <row r="168" spans="1:19" ht="12.75" outlineLevel="1">
      <c r="A168" s="5">
        <v>39281</v>
      </c>
      <c r="B168" s="1"/>
      <c r="C168" s="14"/>
      <c r="D168" s="12"/>
      <c r="E168" s="14"/>
      <c r="F168" s="14"/>
      <c r="G168" s="12"/>
      <c r="H168" s="61"/>
      <c r="I168" s="12"/>
      <c r="J168" s="25"/>
      <c r="K168">
        <f t="shared" si="2"/>
        <v>0</v>
      </c>
      <c r="N168" s="12"/>
      <c r="O168" s="34"/>
      <c r="Q168" s="2"/>
      <c r="R168" s="2"/>
      <c r="S168" s="2"/>
    </row>
    <row r="169" spans="1:19" ht="12.75" outlineLevel="1">
      <c r="A169" s="5">
        <v>39282</v>
      </c>
      <c r="B169" s="1"/>
      <c r="C169" s="14"/>
      <c r="D169" s="12"/>
      <c r="E169" s="14"/>
      <c r="F169" s="14"/>
      <c r="G169" s="12"/>
      <c r="H169" s="61"/>
      <c r="I169" s="12"/>
      <c r="J169" s="25"/>
      <c r="K169">
        <f t="shared" si="2"/>
        <v>0</v>
      </c>
      <c r="N169" s="12"/>
      <c r="O169" s="34"/>
      <c r="Q169" s="2"/>
      <c r="R169" s="2"/>
      <c r="S169" s="2"/>
    </row>
    <row r="170" spans="1:19" ht="12.75" outlineLevel="1">
      <c r="A170" s="5">
        <v>39283</v>
      </c>
      <c r="B170" s="1"/>
      <c r="C170" s="14"/>
      <c r="D170" s="12"/>
      <c r="E170" s="14"/>
      <c r="F170" s="14"/>
      <c r="G170" s="12"/>
      <c r="H170" s="61"/>
      <c r="I170" s="12"/>
      <c r="J170" s="25"/>
      <c r="K170">
        <f t="shared" si="2"/>
        <v>0</v>
      </c>
      <c r="N170" s="12"/>
      <c r="O170" s="34"/>
      <c r="Q170" s="2"/>
      <c r="R170" s="2"/>
      <c r="S170" s="2"/>
    </row>
    <row r="171" spans="1:19" ht="12.75" outlineLevel="1">
      <c r="A171" s="5">
        <v>39284</v>
      </c>
      <c r="B171" s="1"/>
      <c r="C171" s="14"/>
      <c r="D171" s="12"/>
      <c r="E171" s="14"/>
      <c r="F171" s="14"/>
      <c r="G171" s="12"/>
      <c r="H171" s="61"/>
      <c r="I171" s="12"/>
      <c r="J171" s="25"/>
      <c r="K171">
        <f t="shared" si="2"/>
        <v>0</v>
      </c>
      <c r="N171" s="12"/>
      <c r="O171" s="34"/>
      <c r="Q171" s="2"/>
      <c r="R171" s="2"/>
      <c r="S171" s="2"/>
    </row>
    <row r="172" spans="1:19" ht="12.75" outlineLevel="1">
      <c r="A172" s="5">
        <v>39285</v>
      </c>
      <c r="B172" s="1"/>
      <c r="C172" s="14"/>
      <c r="D172" s="12"/>
      <c r="E172" s="14"/>
      <c r="F172" s="14"/>
      <c r="G172" s="12"/>
      <c r="H172" s="61"/>
      <c r="I172" s="12"/>
      <c r="J172" s="25"/>
      <c r="K172">
        <f t="shared" si="2"/>
        <v>0</v>
      </c>
      <c r="N172" s="12"/>
      <c r="O172" s="34"/>
      <c r="Q172" s="2"/>
      <c r="R172" s="2"/>
      <c r="S172" s="2"/>
    </row>
    <row r="173" spans="1:19" ht="12.75" outlineLevel="1">
      <c r="A173" s="5">
        <v>39286</v>
      </c>
      <c r="B173" s="1"/>
      <c r="C173" s="14"/>
      <c r="D173" s="12"/>
      <c r="E173" s="14"/>
      <c r="F173" s="14"/>
      <c r="G173" s="12"/>
      <c r="H173" s="61"/>
      <c r="I173" s="12"/>
      <c r="J173" s="25"/>
      <c r="K173">
        <f t="shared" si="2"/>
        <v>0</v>
      </c>
      <c r="N173" s="12"/>
      <c r="O173" s="34"/>
      <c r="Q173" s="2"/>
      <c r="R173" s="2"/>
      <c r="S173" s="2"/>
    </row>
    <row r="174" spans="1:19" ht="12.75" outlineLevel="1">
      <c r="A174" s="5">
        <v>39287</v>
      </c>
      <c r="B174" s="1"/>
      <c r="C174" s="14"/>
      <c r="D174" s="12"/>
      <c r="E174" s="14"/>
      <c r="F174" s="14"/>
      <c r="G174" s="12"/>
      <c r="H174" s="61"/>
      <c r="I174" s="12"/>
      <c r="J174" s="25"/>
      <c r="K174">
        <f t="shared" si="2"/>
        <v>0</v>
      </c>
      <c r="N174" s="12"/>
      <c r="O174" s="34"/>
      <c r="Q174" s="2"/>
      <c r="R174" s="2"/>
      <c r="S174" s="2"/>
    </row>
    <row r="175" spans="1:19" ht="12.75" outlineLevel="1">
      <c r="A175" s="5">
        <v>39288</v>
      </c>
      <c r="B175" s="1"/>
      <c r="C175" s="14"/>
      <c r="D175" s="12"/>
      <c r="E175" s="14"/>
      <c r="F175" s="14"/>
      <c r="G175" s="12"/>
      <c r="H175" s="61"/>
      <c r="I175" s="12"/>
      <c r="J175" s="25"/>
      <c r="K175">
        <f t="shared" si="2"/>
        <v>0</v>
      </c>
      <c r="N175" s="12"/>
      <c r="O175" s="34"/>
      <c r="Q175" s="2"/>
      <c r="R175" s="2"/>
      <c r="S175" s="2"/>
    </row>
    <row r="176" spans="1:19" ht="12.75" outlineLevel="1">
      <c r="A176" s="5">
        <v>39289</v>
      </c>
      <c r="B176" s="1"/>
      <c r="C176" s="14"/>
      <c r="D176" s="12"/>
      <c r="E176" s="14"/>
      <c r="F176" s="14"/>
      <c r="G176" s="12"/>
      <c r="H176" s="61"/>
      <c r="I176" s="12"/>
      <c r="J176" s="25"/>
      <c r="K176">
        <f t="shared" si="2"/>
        <v>0</v>
      </c>
      <c r="N176" s="12"/>
      <c r="O176" s="34"/>
      <c r="Q176" s="2"/>
      <c r="R176" s="2"/>
      <c r="S176" s="2"/>
    </row>
    <row r="177" spans="1:19" ht="12.75" outlineLevel="1">
      <c r="A177" s="5">
        <v>39290</v>
      </c>
      <c r="B177" s="1"/>
      <c r="C177" s="14"/>
      <c r="D177" s="12"/>
      <c r="E177" s="14"/>
      <c r="F177" s="14"/>
      <c r="G177" s="12"/>
      <c r="H177" s="61"/>
      <c r="I177" s="12"/>
      <c r="J177" s="25"/>
      <c r="K177">
        <f t="shared" si="2"/>
        <v>0</v>
      </c>
      <c r="N177" s="12"/>
      <c r="O177" s="34"/>
      <c r="Q177" s="2"/>
      <c r="R177" s="2"/>
      <c r="S177" s="2"/>
    </row>
    <row r="178" spans="1:19" ht="12.75" outlineLevel="1">
      <c r="A178" s="5">
        <v>39291</v>
      </c>
      <c r="B178" s="1"/>
      <c r="C178" s="14"/>
      <c r="D178" s="12"/>
      <c r="E178" s="14"/>
      <c r="F178" s="14"/>
      <c r="G178" s="12"/>
      <c r="H178" s="61"/>
      <c r="I178" s="12"/>
      <c r="J178" s="25"/>
      <c r="K178">
        <f t="shared" si="2"/>
        <v>0</v>
      </c>
      <c r="N178" s="12"/>
      <c r="O178" s="34"/>
      <c r="Q178" s="2"/>
      <c r="R178" s="2"/>
      <c r="S178" s="2"/>
    </row>
    <row r="179" spans="1:19" ht="12.75" outlineLevel="1">
      <c r="A179" s="5">
        <v>39292</v>
      </c>
      <c r="B179" s="1"/>
      <c r="C179" s="14"/>
      <c r="D179" s="12"/>
      <c r="E179" s="14"/>
      <c r="F179" s="14"/>
      <c r="G179" s="12"/>
      <c r="H179" s="61"/>
      <c r="I179" s="12"/>
      <c r="J179" s="25"/>
      <c r="K179">
        <f t="shared" si="2"/>
        <v>0</v>
      </c>
      <c r="N179" s="12"/>
      <c r="O179" s="34"/>
      <c r="Q179" s="2"/>
      <c r="R179" s="2"/>
      <c r="S179" s="2"/>
    </row>
    <row r="180" spans="1:19" ht="12.75" outlineLevel="1">
      <c r="A180" s="5">
        <v>39293</v>
      </c>
      <c r="B180" s="1"/>
      <c r="C180" s="14"/>
      <c r="D180" s="12"/>
      <c r="E180" s="14"/>
      <c r="F180" s="14"/>
      <c r="G180" s="12"/>
      <c r="H180" s="61"/>
      <c r="I180" s="12"/>
      <c r="J180" s="25"/>
      <c r="K180">
        <f t="shared" si="2"/>
        <v>0</v>
      </c>
      <c r="N180" s="12"/>
      <c r="O180" s="34"/>
      <c r="Q180" s="2"/>
      <c r="R180" s="2"/>
      <c r="S180" s="2"/>
    </row>
    <row r="181" spans="1:19" ht="12.75">
      <c r="A181" s="5">
        <v>39294</v>
      </c>
      <c r="B181" s="1"/>
      <c r="C181" s="14"/>
      <c r="D181" s="12"/>
      <c r="E181" s="14"/>
      <c r="F181" s="14"/>
      <c r="G181" s="12"/>
      <c r="H181" s="61"/>
      <c r="I181" s="12"/>
      <c r="J181" s="25"/>
      <c r="K181">
        <f t="shared" si="2"/>
        <v>0</v>
      </c>
      <c r="N181" s="12"/>
      <c r="O181" s="34"/>
      <c r="Q181" s="2"/>
      <c r="R181" s="2"/>
      <c r="S181" s="2"/>
    </row>
    <row r="182" spans="1:19" ht="12.75" outlineLevel="1">
      <c r="A182" s="5">
        <v>39295</v>
      </c>
      <c r="B182" s="1"/>
      <c r="C182" s="14"/>
      <c r="D182" s="12"/>
      <c r="E182" s="14"/>
      <c r="F182" s="14"/>
      <c r="G182" s="12"/>
      <c r="H182" s="61"/>
      <c r="I182" s="12"/>
      <c r="J182" s="25"/>
      <c r="K182">
        <f t="shared" si="2"/>
        <v>0</v>
      </c>
      <c r="N182" s="12"/>
      <c r="O182" s="34"/>
      <c r="Q182" s="2"/>
      <c r="R182" s="2"/>
      <c r="S182" s="2"/>
    </row>
    <row r="183" spans="1:19" ht="12.75" outlineLevel="1">
      <c r="A183" s="5">
        <v>39296</v>
      </c>
      <c r="B183" s="1"/>
      <c r="C183" s="14"/>
      <c r="D183" s="12"/>
      <c r="E183" s="14"/>
      <c r="F183" s="14"/>
      <c r="G183" s="12"/>
      <c r="H183" s="61"/>
      <c r="I183" s="12"/>
      <c r="J183" s="25"/>
      <c r="K183">
        <f t="shared" si="2"/>
        <v>0</v>
      </c>
      <c r="N183" s="12"/>
      <c r="O183" s="34"/>
      <c r="Q183" s="2"/>
      <c r="R183" s="2"/>
      <c r="S183" s="2"/>
    </row>
    <row r="184" spans="1:19" ht="12.75" outlineLevel="1">
      <c r="A184" s="5">
        <v>39297</v>
      </c>
      <c r="B184" s="1"/>
      <c r="C184" s="14"/>
      <c r="D184" s="12"/>
      <c r="E184" s="14"/>
      <c r="F184" s="14"/>
      <c r="G184" s="12"/>
      <c r="H184" s="61"/>
      <c r="I184" s="12"/>
      <c r="J184" s="25"/>
      <c r="K184">
        <f t="shared" si="2"/>
        <v>0</v>
      </c>
      <c r="N184" s="12"/>
      <c r="O184" s="34"/>
      <c r="Q184" s="2"/>
      <c r="R184" s="2"/>
      <c r="S184" s="2"/>
    </row>
    <row r="185" spans="1:19" ht="12.75" outlineLevel="1">
      <c r="A185" s="5">
        <v>39298</v>
      </c>
      <c r="B185" s="1"/>
      <c r="C185" s="14"/>
      <c r="D185" s="12"/>
      <c r="E185" s="14"/>
      <c r="F185" s="14"/>
      <c r="G185" s="12"/>
      <c r="H185" s="61"/>
      <c r="I185" s="12"/>
      <c r="J185" s="25"/>
      <c r="K185">
        <f t="shared" si="2"/>
        <v>0</v>
      </c>
      <c r="N185" s="12"/>
      <c r="O185" s="34"/>
      <c r="Q185" s="2"/>
      <c r="R185" s="2"/>
      <c r="S185" s="2"/>
    </row>
    <row r="186" spans="1:19" ht="12.75" outlineLevel="1">
      <c r="A186" s="5">
        <v>39299</v>
      </c>
      <c r="B186" s="1"/>
      <c r="C186" s="14"/>
      <c r="D186" s="12"/>
      <c r="E186" s="14"/>
      <c r="F186" s="14"/>
      <c r="G186" s="12"/>
      <c r="H186" s="61"/>
      <c r="I186" s="12"/>
      <c r="J186" s="25"/>
      <c r="K186">
        <f t="shared" si="2"/>
        <v>0</v>
      </c>
      <c r="N186" s="12"/>
      <c r="O186" s="34"/>
      <c r="Q186" s="2"/>
      <c r="R186" s="2"/>
      <c r="S186" s="2"/>
    </row>
    <row r="187" spans="1:19" ht="12.75" outlineLevel="1">
      <c r="A187" s="5">
        <v>39300</v>
      </c>
      <c r="B187" s="1"/>
      <c r="C187" s="14"/>
      <c r="D187" s="12"/>
      <c r="E187" s="14"/>
      <c r="F187" s="14"/>
      <c r="G187" s="12"/>
      <c r="H187" s="61"/>
      <c r="I187" s="12"/>
      <c r="J187" s="25"/>
      <c r="K187">
        <f t="shared" si="2"/>
        <v>0</v>
      </c>
      <c r="N187" s="12"/>
      <c r="O187" s="34"/>
      <c r="Q187" s="2"/>
      <c r="R187" s="2"/>
      <c r="S187" s="2"/>
    </row>
    <row r="188" spans="1:19" ht="12.75" outlineLevel="1">
      <c r="A188" s="5">
        <v>39301</v>
      </c>
      <c r="B188" s="1"/>
      <c r="C188" s="14"/>
      <c r="D188" s="12"/>
      <c r="E188" s="14"/>
      <c r="F188" s="14"/>
      <c r="G188" s="12"/>
      <c r="H188" s="61"/>
      <c r="I188" s="12"/>
      <c r="J188" s="25"/>
      <c r="K188">
        <f t="shared" si="2"/>
        <v>0</v>
      </c>
      <c r="N188" s="12"/>
      <c r="O188" s="34"/>
      <c r="Q188" s="2"/>
      <c r="R188" s="2"/>
      <c r="S188" s="2"/>
    </row>
    <row r="189" spans="1:19" ht="12.75" outlineLevel="1">
      <c r="A189" s="5">
        <v>39302</v>
      </c>
      <c r="B189" s="1"/>
      <c r="C189" s="14"/>
      <c r="D189" s="12"/>
      <c r="E189" s="14"/>
      <c r="F189" s="14"/>
      <c r="G189" s="12"/>
      <c r="H189" s="61"/>
      <c r="I189" s="12"/>
      <c r="J189" s="25"/>
      <c r="K189">
        <f t="shared" si="2"/>
        <v>0</v>
      </c>
      <c r="N189" s="12"/>
      <c r="O189" s="34"/>
      <c r="Q189" s="2"/>
      <c r="R189" s="2"/>
      <c r="S189" s="2"/>
    </row>
    <row r="190" spans="1:19" ht="12.75" outlineLevel="1">
      <c r="A190" s="5">
        <v>39303</v>
      </c>
      <c r="B190" s="1"/>
      <c r="C190" s="14"/>
      <c r="D190" s="12"/>
      <c r="E190" s="14"/>
      <c r="F190" s="14"/>
      <c r="G190" s="12"/>
      <c r="H190" s="61"/>
      <c r="I190" s="12"/>
      <c r="J190" s="25"/>
      <c r="K190">
        <f t="shared" si="2"/>
        <v>0</v>
      </c>
      <c r="N190" s="12"/>
      <c r="O190" s="34"/>
      <c r="Q190" s="2"/>
      <c r="R190" s="2"/>
      <c r="S190" s="2"/>
    </row>
    <row r="191" spans="1:19" ht="12.75" outlineLevel="1">
      <c r="A191" s="5">
        <v>39304</v>
      </c>
      <c r="B191" s="1"/>
      <c r="C191" s="14"/>
      <c r="D191" s="12"/>
      <c r="E191" s="14"/>
      <c r="F191" s="14"/>
      <c r="G191" s="12"/>
      <c r="H191" s="61"/>
      <c r="I191" s="12"/>
      <c r="J191" s="25"/>
      <c r="K191">
        <f t="shared" si="2"/>
        <v>0</v>
      </c>
      <c r="N191" s="12"/>
      <c r="O191" s="34"/>
      <c r="Q191" s="2"/>
      <c r="R191" s="2"/>
      <c r="S191" s="2"/>
    </row>
    <row r="192" spans="1:19" ht="12.75" outlineLevel="1">
      <c r="A192" s="5">
        <v>39305</v>
      </c>
      <c r="B192" s="1"/>
      <c r="C192" s="14"/>
      <c r="D192" s="12"/>
      <c r="E192" s="14"/>
      <c r="F192" s="14"/>
      <c r="G192" s="12"/>
      <c r="H192" s="61"/>
      <c r="I192" s="12"/>
      <c r="J192" s="25"/>
      <c r="K192">
        <f t="shared" si="2"/>
        <v>0</v>
      </c>
      <c r="N192" s="12"/>
      <c r="O192" s="34"/>
      <c r="Q192" s="2"/>
      <c r="R192" s="2"/>
      <c r="S192" s="2"/>
    </row>
    <row r="193" spans="1:19" ht="12.75" outlineLevel="1">
      <c r="A193" s="5">
        <v>39306</v>
      </c>
      <c r="B193" s="1"/>
      <c r="C193" s="14"/>
      <c r="D193" s="12"/>
      <c r="E193" s="14"/>
      <c r="F193" s="14"/>
      <c r="G193" s="12"/>
      <c r="H193" s="61"/>
      <c r="I193" s="12"/>
      <c r="J193" s="25"/>
      <c r="K193">
        <f t="shared" si="2"/>
        <v>0</v>
      </c>
      <c r="N193" s="12"/>
      <c r="O193" s="34"/>
      <c r="Q193" s="2"/>
      <c r="R193" s="2"/>
      <c r="S193" s="2"/>
    </row>
    <row r="194" spans="1:19" ht="12.75" outlineLevel="1">
      <c r="A194" s="5">
        <v>39307</v>
      </c>
      <c r="B194" s="1"/>
      <c r="C194" s="14"/>
      <c r="D194" s="12"/>
      <c r="E194" s="14"/>
      <c r="F194" s="14"/>
      <c r="G194" s="12"/>
      <c r="H194" s="61"/>
      <c r="I194" s="12"/>
      <c r="J194" s="25"/>
      <c r="K194">
        <f t="shared" si="2"/>
        <v>0</v>
      </c>
      <c r="N194" s="12"/>
      <c r="O194" s="34"/>
      <c r="Q194" s="2"/>
      <c r="R194" s="2"/>
      <c r="S194" s="2"/>
    </row>
    <row r="195" spans="1:19" ht="12.75" outlineLevel="1">
      <c r="A195" s="5">
        <v>39308</v>
      </c>
      <c r="B195" s="1"/>
      <c r="C195" s="14"/>
      <c r="D195" s="12"/>
      <c r="E195" s="14"/>
      <c r="F195" s="14"/>
      <c r="G195" s="12"/>
      <c r="H195" s="61"/>
      <c r="I195" s="12"/>
      <c r="J195" s="25"/>
      <c r="K195">
        <f t="shared" si="2"/>
        <v>0</v>
      </c>
      <c r="N195" s="12"/>
      <c r="O195" s="34"/>
      <c r="Q195" s="2"/>
      <c r="R195" s="2"/>
      <c r="S195" s="2"/>
    </row>
    <row r="196" spans="1:19" ht="12.75" outlineLevel="1">
      <c r="A196" s="5">
        <v>39309</v>
      </c>
      <c r="B196" s="1"/>
      <c r="C196" s="14"/>
      <c r="D196" s="12"/>
      <c r="E196" s="14"/>
      <c r="F196" s="14"/>
      <c r="G196" s="12"/>
      <c r="H196" s="61"/>
      <c r="I196" s="12"/>
      <c r="J196" s="25"/>
      <c r="K196">
        <f t="shared" si="2"/>
        <v>0</v>
      </c>
      <c r="N196" s="12"/>
      <c r="O196" s="34"/>
      <c r="Q196" s="2"/>
      <c r="R196" s="2"/>
      <c r="S196" s="2"/>
    </row>
    <row r="197" spans="1:19" ht="12.75" outlineLevel="1">
      <c r="A197" s="5">
        <v>39310</v>
      </c>
      <c r="B197" s="1"/>
      <c r="C197" s="14"/>
      <c r="D197" s="12"/>
      <c r="E197" s="14"/>
      <c r="F197" s="14"/>
      <c r="G197" s="12"/>
      <c r="H197" s="61"/>
      <c r="I197" s="12"/>
      <c r="J197" s="25"/>
      <c r="K197">
        <f t="shared" si="2"/>
        <v>0</v>
      </c>
      <c r="N197" s="12"/>
      <c r="O197" s="34"/>
      <c r="Q197" s="2"/>
      <c r="R197" s="2"/>
      <c r="S197" s="2"/>
    </row>
    <row r="198" spans="1:19" ht="12.75" outlineLevel="1">
      <c r="A198" s="5">
        <v>39311</v>
      </c>
      <c r="B198" s="1"/>
      <c r="C198" s="14"/>
      <c r="D198" s="12"/>
      <c r="E198" s="14"/>
      <c r="F198" s="14"/>
      <c r="G198" s="12"/>
      <c r="H198" s="61"/>
      <c r="I198" s="12"/>
      <c r="J198" s="25"/>
      <c r="K198">
        <f t="shared" si="2"/>
        <v>0</v>
      </c>
      <c r="N198" s="12"/>
      <c r="O198" s="34"/>
      <c r="Q198" s="2"/>
      <c r="R198" s="2"/>
      <c r="S198" s="2"/>
    </row>
    <row r="199" spans="1:19" ht="12.75" outlineLevel="1">
      <c r="A199" s="5">
        <v>39312</v>
      </c>
      <c r="B199" s="1"/>
      <c r="C199" s="14"/>
      <c r="D199" s="12"/>
      <c r="E199" s="14"/>
      <c r="F199" s="14"/>
      <c r="G199" s="12"/>
      <c r="H199" s="61"/>
      <c r="I199" s="12"/>
      <c r="J199" s="25"/>
      <c r="K199">
        <f t="shared" si="2"/>
        <v>0</v>
      </c>
      <c r="N199" s="12"/>
      <c r="O199" s="34"/>
      <c r="Q199" s="2"/>
      <c r="R199" s="2"/>
      <c r="S199" s="2"/>
    </row>
    <row r="200" spans="1:19" ht="12.75" outlineLevel="1">
      <c r="A200" s="5">
        <v>39313</v>
      </c>
      <c r="B200" s="1"/>
      <c r="C200" s="14"/>
      <c r="D200" s="12"/>
      <c r="E200" s="14"/>
      <c r="F200" s="14"/>
      <c r="G200" s="12"/>
      <c r="H200" s="61"/>
      <c r="I200" s="12"/>
      <c r="J200" s="25"/>
      <c r="K200">
        <f t="shared" si="2"/>
        <v>0</v>
      </c>
      <c r="N200" s="12"/>
      <c r="O200" s="34"/>
      <c r="Q200" s="2"/>
      <c r="R200" s="2"/>
      <c r="S200" s="2"/>
    </row>
    <row r="201" spans="1:19" ht="12.75" outlineLevel="1">
      <c r="A201" s="5">
        <v>39314</v>
      </c>
      <c r="B201" s="1"/>
      <c r="C201" s="14"/>
      <c r="D201" s="12"/>
      <c r="E201" s="14"/>
      <c r="F201" s="14"/>
      <c r="G201" s="12"/>
      <c r="H201" s="61"/>
      <c r="I201" s="12"/>
      <c r="J201" s="25"/>
      <c r="K201">
        <f t="shared" si="2"/>
        <v>0</v>
      </c>
      <c r="N201" s="12"/>
      <c r="O201" s="34"/>
      <c r="Q201" s="2"/>
      <c r="R201" s="2"/>
      <c r="S201" s="2"/>
    </row>
    <row r="202" spans="1:19" ht="12.75" outlineLevel="1">
      <c r="A202" s="5">
        <v>39315</v>
      </c>
      <c r="B202" s="1"/>
      <c r="C202" s="14"/>
      <c r="D202" s="12"/>
      <c r="E202" s="14"/>
      <c r="F202" s="14"/>
      <c r="G202" s="12"/>
      <c r="H202" s="61"/>
      <c r="I202" s="12"/>
      <c r="J202" s="25"/>
      <c r="K202">
        <f t="shared" si="2"/>
        <v>0</v>
      </c>
      <c r="N202" s="12"/>
      <c r="O202" s="34"/>
      <c r="Q202" s="2"/>
      <c r="R202" s="2"/>
      <c r="S202" s="2"/>
    </row>
    <row r="203" spans="1:19" ht="12.75" outlineLevel="1">
      <c r="A203" s="5">
        <v>39316</v>
      </c>
      <c r="B203" s="3">
        <v>0.4791666666666667</v>
      </c>
      <c r="C203" s="15">
        <v>4583.2</v>
      </c>
      <c r="D203" s="12"/>
      <c r="E203" s="15"/>
      <c r="F203" s="14" t="s">
        <v>7</v>
      </c>
      <c r="G203" s="12"/>
      <c r="H203" s="61"/>
      <c r="I203" s="12"/>
      <c r="J203" s="25"/>
      <c r="K203">
        <f>SUM(C203-C102)</f>
        <v>803.1999999999998</v>
      </c>
      <c r="M203" s="76">
        <v>803.2</v>
      </c>
      <c r="N203" s="12"/>
      <c r="O203" s="34"/>
      <c r="Q203" s="2"/>
      <c r="R203" s="2"/>
      <c r="S203" s="2"/>
    </row>
    <row r="204" spans="1:19" ht="12.75" outlineLevel="1">
      <c r="A204" s="5">
        <v>39317</v>
      </c>
      <c r="B204" s="3">
        <v>0.4895833333333333</v>
      </c>
      <c r="C204" s="14">
        <v>4593.4</v>
      </c>
      <c r="D204" s="12"/>
      <c r="E204" s="14"/>
      <c r="F204" s="14"/>
      <c r="G204" s="12"/>
      <c r="H204" s="61"/>
      <c r="I204" s="12"/>
      <c r="J204" s="25"/>
      <c r="K204">
        <f>SUM(C204-C203)</f>
        <v>10.199999999999818</v>
      </c>
      <c r="M204" s="76">
        <v>10.2</v>
      </c>
      <c r="N204" s="12"/>
      <c r="O204" s="34"/>
      <c r="Q204" s="2"/>
      <c r="R204" s="2"/>
      <c r="S204" s="2"/>
    </row>
    <row r="205" spans="1:19" ht="12.75" outlineLevel="1">
      <c r="A205" s="5">
        <v>39318</v>
      </c>
      <c r="B205" s="3">
        <v>0.5694444444444444</v>
      </c>
      <c r="C205" s="14">
        <v>4604.7</v>
      </c>
      <c r="D205" s="12"/>
      <c r="E205" s="14"/>
      <c r="F205" s="14"/>
      <c r="G205" s="12"/>
      <c r="H205" s="61"/>
      <c r="I205" s="12"/>
      <c r="J205" s="25"/>
      <c r="K205">
        <f>SUM(C205-C204)</f>
        <v>11.300000000000182</v>
      </c>
      <c r="M205" s="76">
        <v>11.3</v>
      </c>
      <c r="N205" s="12"/>
      <c r="O205" s="34"/>
      <c r="Q205" s="2"/>
      <c r="R205" s="2"/>
      <c r="S205" s="2"/>
    </row>
    <row r="206" spans="1:19" ht="12.75" outlineLevel="1">
      <c r="A206" s="5">
        <v>39319</v>
      </c>
      <c r="B206" s="3">
        <v>0.40972222222222227</v>
      </c>
      <c r="C206" s="14">
        <v>4614.5</v>
      </c>
      <c r="D206" s="12"/>
      <c r="E206" s="14"/>
      <c r="F206" s="14"/>
      <c r="G206" s="12"/>
      <c r="H206" s="61"/>
      <c r="I206" s="12"/>
      <c r="J206" s="25"/>
      <c r="K206">
        <f>SUM(C206-C205)</f>
        <v>9.800000000000182</v>
      </c>
      <c r="M206" s="76">
        <v>9.8</v>
      </c>
      <c r="N206" s="12"/>
      <c r="O206" s="34"/>
      <c r="Q206" s="2"/>
      <c r="R206" s="2"/>
      <c r="S206" s="2"/>
    </row>
    <row r="207" spans="1:19" ht="12.75" outlineLevel="1">
      <c r="A207" s="6">
        <v>39320</v>
      </c>
      <c r="B207" s="3">
        <v>0.4791666666666667</v>
      </c>
      <c r="C207" s="14">
        <v>4623.8</v>
      </c>
      <c r="D207" s="12"/>
      <c r="E207" s="14"/>
      <c r="F207" s="14"/>
      <c r="G207" s="12"/>
      <c r="H207" s="61"/>
      <c r="I207" s="12"/>
      <c r="J207" s="25"/>
      <c r="K207">
        <f aca="true" t="shared" si="3" ref="K207:K270">SUM(C207-C206)</f>
        <v>9.300000000000182</v>
      </c>
      <c r="M207" s="76">
        <v>9.3</v>
      </c>
      <c r="N207" s="12"/>
      <c r="O207" s="34"/>
      <c r="Q207" s="2"/>
      <c r="R207" s="2"/>
      <c r="S207" s="2"/>
    </row>
    <row r="208" spans="1:19" ht="12.75" outlineLevel="1">
      <c r="A208" s="5">
        <v>39321</v>
      </c>
      <c r="B208" s="3">
        <v>0.5</v>
      </c>
      <c r="C208" s="14">
        <v>4634.4</v>
      </c>
      <c r="D208" s="12"/>
      <c r="E208" s="14"/>
      <c r="F208" s="14"/>
      <c r="G208" s="12"/>
      <c r="H208" s="61"/>
      <c r="I208" s="12"/>
      <c r="J208" s="25"/>
      <c r="K208">
        <f t="shared" si="3"/>
        <v>10.599999999999454</v>
      </c>
      <c r="M208" s="76">
        <v>10.6</v>
      </c>
      <c r="N208" s="12"/>
      <c r="O208" s="34"/>
      <c r="Q208" s="2"/>
      <c r="R208" s="2"/>
      <c r="S208" s="2"/>
    </row>
    <row r="209" spans="1:19" ht="12.75" outlineLevel="1">
      <c r="A209" s="5">
        <v>39322</v>
      </c>
      <c r="B209" s="3">
        <v>0.4930555555555556</v>
      </c>
      <c r="C209" s="14">
        <v>4645.1</v>
      </c>
      <c r="D209" s="12"/>
      <c r="E209" s="14"/>
      <c r="F209" s="14">
        <v>19</v>
      </c>
      <c r="G209" s="12"/>
      <c r="H209" s="61"/>
      <c r="I209" s="12"/>
      <c r="J209" s="25"/>
      <c r="K209">
        <f t="shared" si="3"/>
        <v>10.700000000000728</v>
      </c>
      <c r="M209" s="76">
        <v>10.7</v>
      </c>
      <c r="N209" s="12"/>
      <c r="O209" s="34"/>
      <c r="Q209" s="2"/>
      <c r="R209" s="2"/>
      <c r="S209" s="2"/>
    </row>
    <row r="210" spans="1:19" ht="12.75" outlineLevel="1">
      <c r="A210" s="5">
        <v>39323</v>
      </c>
      <c r="B210" s="3">
        <v>0.4930555555555556</v>
      </c>
      <c r="C210" s="14">
        <v>4656.9</v>
      </c>
      <c r="D210" s="12"/>
      <c r="E210" s="14"/>
      <c r="F210" s="14"/>
      <c r="G210" s="12"/>
      <c r="H210" s="61"/>
      <c r="I210" s="12"/>
      <c r="J210" s="25"/>
      <c r="K210">
        <f t="shared" si="3"/>
        <v>11.799999999999272</v>
      </c>
      <c r="M210" s="76">
        <v>11.8</v>
      </c>
      <c r="N210" s="12"/>
      <c r="O210" s="34"/>
      <c r="Q210" s="2"/>
      <c r="R210" s="2"/>
      <c r="S210" s="2"/>
    </row>
    <row r="211" spans="1:19" ht="12.75" outlineLevel="1">
      <c r="A211" s="5">
        <v>39324</v>
      </c>
      <c r="B211" s="3">
        <v>0.4930555555555556</v>
      </c>
      <c r="C211" s="14">
        <v>4667.6</v>
      </c>
      <c r="D211" s="12"/>
      <c r="E211" s="14"/>
      <c r="F211" s="14">
        <v>22</v>
      </c>
      <c r="G211" s="12"/>
      <c r="H211" s="61"/>
      <c r="I211" s="12"/>
      <c r="J211" s="25"/>
      <c r="K211">
        <f t="shared" si="3"/>
        <v>10.700000000000728</v>
      </c>
      <c r="M211" s="76">
        <v>10.7</v>
      </c>
      <c r="N211" s="12"/>
      <c r="O211" s="34"/>
      <c r="Q211" s="2"/>
      <c r="R211" s="2"/>
      <c r="S211" s="2"/>
    </row>
    <row r="212" spans="1:19" ht="12.75">
      <c r="A212" s="5">
        <v>39325</v>
      </c>
      <c r="B212" s="3">
        <v>0.4930555555555556</v>
      </c>
      <c r="C212" s="14">
        <v>4681.4</v>
      </c>
      <c r="D212" s="12"/>
      <c r="E212" s="14"/>
      <c r="F212" s="14">
        <v>21</v>
      </c>
      <c r="G212" s="12"/>
      <c r="H212" s="61"/>
      <c r="I212" s="12"/>
      <c r="J212" s="25"/>
      <c r="K212">
        <f t="shared" si="3"/>
        <v>13.799999999999272</v>
      </c>
      <c r="M212" s="76">
        <v>13.8</v>
      </c>
      <c r="N212" s="12"/>
      <c r="O212" s="34"/>
      <c r="Q212" s="2"/>
      <c r="R212" s="2"/>
      <c r="S212" s="2"/>
    </row>
    <row r="213" spans="1:19" ht="12.75" outlineLevel="1">
      <c r="A213" s="5">
        <v>39326</v>
      </c>
      <c r="B213" s="3">
        <v>0.5152777777777778</v>
      </c>
      <c r="C213" s="14">
        <v>4692.1</v>
      </c>
      <c r="D213" s="12"/>
      <c r="E213" s="14"/>
      <c r="F213" s="14">
        <v>19</v>
      </c>
      <c r="G213" s="12"/>
      <c r="H213" s="61"/>
      <c r="I213" s="12"/>
      <c r="J213" s="25"/>
      <c r="K213">
        <f t="shared" si="3"/>
        <v>10.700000000000728</v>
      </c>
      <c r="M213" s="76">
        <f aca="true" t="shared" si="4" ref="M213:M254">SUM(C213-C212)</f>
        <v>10.700000000000728</v>
      </c>
      <c r="N213" s="12"/>
      <c r="O213" s="34"/>
      <c r="Q213" s="2"/>
      <c r="R213" s="2"/>
      <c r="S213" s="2"/>
    </row>
    <row r="214" spans="1:19" ht="12.75" outlineLevel="1">
      <c r="A214" s="6">
        <v>39327</v>
      </c>
      <c r="B214" s="3">
        <v>0.4895833333333333</v>
      </c>
      <c r="C214" s="14">
        <v>4703.9</v>
      </c>
      <c r="D214" s="12"/>
      <c r="E214" s="14"/>
      <c r="F214" s="14">
        <v>20</v>
      </c>
      <c r="G214" s="12"/>
      <c r="H214" s="61"/>
      <c r="I214" s="12"/>
      <c r="J214" s="25"/>
      <c r="K214">
        <f t="shared" si="3"/>
        <v>11.799999999999272</v>
      </c>
      <c r="M214" s="76">
        <f t="shared" si="4"/>
        <v>11.799999999999272</v>
      </c>
      <c r="N214" s="12"/>
      <c r="O214" s="34"/>
      <c r="Q214" s="2"/>
      <c r="R214" s="2"/>
      <c r="S214" s="2"/>
    </row>
    <row r="215" spans="1:19" ht="12.75" outlineLevel="1">
      <c r="A215" s="5">
        <v>39328</v>
      </c>
      <c r="B215" s="3">
        <v>0.4993055555555555</v>
      </c>
      <c r="C215" s="14">
        <v>4715.4</v>
      </c>
      <c r="D215" s="12"/>
      <c r="E215" s="14"/>
      <c r="F215" s="14">
        <v>17</v>
      </c>
      <c r="G215" s="12"/>
      <c r="H215" s="61"/>
      <c r="I215" s="12"/>
      <c r="J215" s="25"/>
      <c r="K215">
        <f t="shared" si="3"/>
        <v>11.5</v>
      </c>
      <c r="M215" s="76">
        <f t="shared" si="4"/>
        <v>11.5</v>
      </c>
      <c r="N215" s="12"/>
      <c r="O215" s="34"/>
      <c r="Q215" s="2"/>
      <c r="R215" s="2"/>
      <c r="S215" s="2"/>
    </row>
    <row r="216" spans="1:19" ht="12.75" outlineLevel="1">
      <c r="A216" s="5">
        <v>39329</v>
      </c>
      <c r="B216" s="3">
        <v>0.4895833333333333</v>
      </c>
      <c r="C216" s="14">
        <v>4728</v>
      </c>
      <c r="D216" s="12"/>
      <c r="E216" s="14"/>
      <c r="F216" s="14">
        <v>15</v>
      </c>
      <c r="G216" s="12"/>
      <c r="H216" s="61"/>
      <c r="I216" s="12"/>
      <c r="J216" s="25"/>
      <c r="K216">
        <f t="shared" si="3"/>
        <v>12.600000000000364</v>
      </c>
      <c r="M216" s="76">
        <f t="shared" si="4"/>
        <v>12.600000000000364</v>
      </c>
      <c r="N216" s="12"/>
      <c r="O216" s="34"/>
      <c r="Q216" s="2"/>
      <c r="R216" s="2"/>
      <c r="S216" s="2"/>
    </row>
    <row r="217" spans="1:19" ht="12.75" outlineLevel="1">
      <c r="A217" s="5">
        <v>39330</v>
      </c>
      <c r="B217" s="3">
        <v>0.4930555555555556</v>
      </c>
      <c r="C217" s="14">
        <v>4738.8</v>
      </c>
      <c r="D217" s="12"/>
      <c r="E217" s="14"/>
      <c r="F217" s="14">
        <v>16</v>
      </c>
      <c r="G217" s="12"/>
      <c r="H217" s="61"/>
      <c r="I217" s="12"/>
      <c r="J217" s="25"/>
      <c r="K217">
        <f t="shared" si="3"/>
        <v>10.800000000000182</v>
      </c>
      <c r="M217" s="76">
        <f t="shared" si="4"/>
        <v>10.800000000000182</v>
      </c>
      <c r="N217" s="12"/>
      <c r="O217" s="34"/>
      <c r="Q217" s="2"/>
      <c r="R217" s="2"/>
      <c r="S217" s="2"/>
    </row>
    <row r="218" spans="1:19" ht="12.75" outlineLevel="1">
      <c r="A218" s="5">
        <v>39331</v>
      </c>
      <c r="B218" s="3">
        <v>0.5013888888888889</v>
      </c>
      <c r="C218" s="14">
        <v>4747.4</v>
      </c>
      <c r="D218" s="12"/>
      <c r="E218" s="14"/>
      <c r="F218" s="14">
        <v>14</v>
      </c>
      <c r="G218" s="12"/>
      <c r="H218" s="61"/>
      <c r="I218" s="12"/>
      <c r="J218" s="25"/>
      <c r="K218">
        <f t="shared" si="3"/>
        <v>8.599999999999454</v>
      </c>
      <c r="M218" s="76">
        <f t="shared" si="4"/>
        <v>8.599999999999454</v>
      </c>
      <c r="N218" s="12"/>
      <c r="O218" s="34"/>
      <c r="Q218" s="2"/>
      <c r="R218" s="2"/>
      <c r="S218" s="2"/>
    </row>
    <row r="219" spans="1:19" ht="12.75" outlineLevel="1">
      <c r="A219" s="5">
        <v>39332</v>
      </c>
      <c r="B219" s="3">
        <v>0.5</v>
      </c>
      <c r="C219" s="14">
        <v>4761.6</v>
      </c>
      <c r="D219" s="12"/>
      <c r="E219" s="14"/>
      <c r="F219" s="14">
        <v>16</v>
      </c>
      <c r="G219" s="12"/>
      <c r="H219" s="61"/>
      <c r="I219" s="12"/>
      <c r="J219" s="25"/>
      <c r="K219">
        <f t="shared" si="3"/>
        <v>14.200000000000728</v>
      </c>
      <c r="M219" s="76">
        <f t="shared" si="4"/>
        <v>14.200000000000728</v>
      </c>
      <c r="N219" s="12"/>
      <c r="O219" s="34"/>
      <c r="Q219" s="2"/>
      <c r="R219" s="2"/>
      <c r="S219" s="2"/>
    </row>
    <row r="220" spans="1:19" ht="12.75" outlineLevel="1">
      <c r="A220" s="5">
        <v>39333</v>
      </c>
      <c r="B220" s="3">
        <v>0.4895833333333333</v>
      </c>
      <c r="C220" s="14">
        <v>4770.9</v>
      </c>
      <c r="D220" s="12"/>
      <c r="E220" s="14"/>
      <c r="F220" s="14">
        <v>18</v>
      </c>
      <c r="G220" s="12"/>
      <c r="H220" s="61"/>
      <c r="I220" s="12"/>
      <c r="J220" s="25"/>
      <c r="K220">
        <f t="shared" si="3"/>
        <v>9.299999999999272</v>
      </c>
      <c r="M220" s="76">
        <f t="shared" si="4"/>
        <v>9.299999999999272</v>
      </c>
      <c r="N220" s="12"/>
      <c r="O220" s="34"/>
      <c r="Q220" s="2"/>
      <c r="R220" s="2"/>
      <c r="S220" s="2"/>
    </row>
    <row r="221" spans="1:19" ht="12.75" outlineLevel="1">
      <c r="A221" s="6">
        <v>39334</v>
      </c>
      <c r="B221" s="1"/>
      <c r="C221" s="16">
        <v>4770.9</v>
      </c>
      <c r="D221" s="12"/>
      <c r="E221" s="16"/>
      <c r="F221" s="14"/>
      <c r="G221" s="12"/>
      <c r="H221" s="61"/>
      <c r="I221" s="12"/>
      <c r="J221" s="25"/>
      <c r="K221">
        <f t="shared" si="3"/>
        <v>0</v>
      </c>
      <c r="M221" s="76">
        <f t="shared" si="4"/>
        <v>0</v>
      </c>
      <c r="N221" s="12"/>
      <c r="O221" s="34"/>
      <c r="Q221" s="2"/>
      <c r="R221" s="2"/>
      <c r="S221" s="2"/>
    </row>
    <row r="222" spans="1:19" ht="12.75" outlineLevel="1">
      <c r="A222" s="5">
        <v>39335</v>
      </c>
      <c r="B222" s="3">
        <v>0.4895833333333333</v>
      </c>
      <c r="C222" s="14">
        <v>4792.2</v>
      </c>
      <c r="D222" s="12"/>
      <c r="E222" s="14"/>
      <c r="F222" s="14">
        <v>15</v>
      </c>
      <c r="G222" s="12"/>
      <c r="H222" s="61"/>
      <c r="I222" s="12"/>
      <c r="J222" s="25"/>
      <c r="K222">
        <f t="shared" si="3"/>
        <v>21.300000000000182</v>
      </c>
      <c r="M222" s="76">
        <f t="shared" si="4"/>
        <v>21.300000000000182</v>
      </c>
      <c r="N222" s="12"/>
      <c r="O222" s="34"/>
      <c r="Q222" s="2"/>
      <c r="R222" s="2"/>
      <c r="S222" s="2"/>
    </row>
    <row r="223" spans="1:19" ht="12.75" outlineLevel="1">
      <c r="A223" s="5">
        <v>39336</v>
      </c>
      <c r="B223" s="3">
        <v>0.48819444444444443</v>
      </c>
      <c r="C223" s="14">
        <v>4802.7</v>
      </c>
      <c r="D223" s="12"/>
      <c r="E223" s="14"/>
      <c r="F223" s="14">
        <v>19</v>
      </c>
      <c r="G223" s="12"/>
      <c r="H223" s="61"/>
      <c r="I223" s="12"/>
      <c r="J223" s="25"/>
      <c r="K223">
        <f t="shared" si="3"/>
        <v>10.5</v>
      </c>
      <c r="M223" s="76">
        <f t="shared" si="4"/>
        <v>10.5</v>
      </c>
      <c r="N223" s="12"/>
      <c r="O223" s="34"/>
      <c r="Q223" s="2"/>
      <c r="R223" s="2"/>
      <c r="S223" s="2"/>
    </row>
    <row r="224" spans="1:19" ht="12.75" outlineLevel="1">
      <c r="A224" s="5">
        <v>39337</v>
      </c>
      <c r="B224" s="3">
        <v>0.4895833333333333</v>
      </c>
      <c r="C224" s="14">
        <v>4814</v>
      </c>
      <c r="D224" s="12"/>
      <c r="E224" s="14"/>
      <c r="F224" s="14">
        <v>19</v>
      </c>
      <c r="G224" s="12"/>
      <c r="H224" s="61"/>
      <c r="I224" s="12"/>
      <c r="J224" s="25"/>
      <c r="K224">
        <f t="shared" si="3"/>
        <v>11.300000000000182</v>
      </c>
      <c r="M224" s="76">
        <f t="shared" si="4"/>
        <v>11.300000000000182</v>
      </c>
      <c r="N224" s="12"/>
      <c r="O224" s="34"/>
      <c r="Q224" s="2"/>
      <c r="R224" s="2"/>
      <c r="S224" s="2"/>
    </row>
    <row r="225" spans="1:19" ht="12.75" outlineLevel="1">
      <c r="A225" s="5">
        <v>39338</v>
      </c>
      <c r="B225" s="3">
        <v>0.4895833333333333</v>
      </c>
      <c r="C225" s="14">
        <v>4830.2</v>
      </c>
      <c r="D225" s="12"/>
      <c r="E225" s="14"/>
      <c r="F225" s="14"/>
      <c r="G225" s="12"/>
      <c r="H225" s="61"/>
      <c r="I225" s="12"/>
      <c r="J225" s="25"/>
      <c r="K225">
        <f t="shared" si="3"/>
        <v>16.199999999999818</v>
      </c>
      <c r="M225" s="76">
        <f t="shared" si="4"/>
        <v>16.199999999999818</v>
      </c>
      <c r="N225" s="12"/>
      <c r="O225" s="34"/>
      <c r="Q225" s="2"/>
      <c r="R225" s="2"/>
      <c r="S225" s="2"/>
    </row>
    <row r="226" spans="1:19" ht="12.75" outlineLevel="1">
      <c r="A226" s="5">
        <v>39339</v>
      </c>
      <c r="B226" s="3">
        <v>0.5069444444444444</v>
      </c>
      <c r="C226" s="14">
        <v>4844.4</v>
      </c>
      <c r="D226" s="12"/>
      <c r="E226" s="14"/>
      <c r="F226" s="14"/>
      <c r="G226" s="12"/>
      <c r="H226" s="61"/>
      <c r="I226" s="12"/>
      <c r="J226" s="25"/>
      <c r="K226">
        <f t="shared" si="3"/>
        <v>14.199999999999818</v>
      </c>
      <c r="M226" s="76">
        <f t="shared" si="4"/>
        <v>14.199999999999818</v>
      </c>
      <c r="N226" s="12"/>
      <c r="O226" s="34"/>
      <c r="Q226" s="2"/>
      <c r="R226" s="2"/>
      <c r="S226" s="2"/>
    </row>
    <row r="227" spans="1:19" ht="12.75" outlineLevel="1">
      <c r="A227" s="5">
        <v>39340</v>
      </c>
      <c r="B227" s="1"/>
      <c r="C227" s="16">
        <v>4844.4</v>
      </c>
      <c r="D227" s="12"/>
      <c r="E227" s="16"/>
      <c r="F227" s="14"/>
      <c r="G227" s="12"/>
      <c r="H227" s="61"/>
      <c r="I227" s="12"/>
      <c r="J227" s="25"/>
      <c r="K227">
        <f t="shared" si="3"/>
        <v>0</v>
      </c>
      <c r="M227" s="76">
        <f t="shared" si="4"/>
        <v>0</v>
      </c>
      <c r="N227" s="12"/>
      <c r="O227" s="34"/>
      <c r="Q227" s="2"/>
      <c r="R227" s="2"/>
      <c r="S227" s="2"/>
    </row>
    <row r="228" spans="1:19" ht="12.75" outlineLevel="1">
      <c r="A228" s="5">
        <v>39341</v>
      </c>
      <c r="B228" s="3">
        <v>0.4861111111111111</v>
      </c>
      <c r="C228" s="14">
        <v>4865.8</v>
      </c>
      <c r="D228" s="12"/>
      <c r="E228" s="14"/>
      <c r="F228" s="14"/>
      <c r="G228" s="12"/>
      <c r="H228" s="61"/>
      <c r="I228" s="12"/>
      <c r="J228" s="25"/>
      <c r="K228">
        <f>SUM(C228-C226)</f>
        <v>21.400000000000546</v>
      </c>
      <c r="M228" s="76">
        <f t="shared" si="4"/>
        <v>21.400000000000546</v>
      </c>
      <c r="N228" s="12"/>
      <c r="O228" s="34"/>
      <c r="Q228" s="2"/>
      <c r="R228" s="2"/>
      <c r="S228" s="2"/>
    </row>
    <row r="229" spans="1:19" ht="12.75" outlineLevel="1">
      <c r="A229" s="5">
        <v>39342</v>
      </c>
      <c r="B229" s="7">
        <v>0.4861111111111111</v>
      </c>
      <c r="C229" s="14">
        <v>4878.5</v>
      </c>
      <c r="D229" s="12"/>
      <c r="E229" s="14"/>
      <c r="F229" s="14"/>
      <c r="G229" s="12"/>
      <c r="H229" s="61"/>
      <c r="I229" s="12"/>
      <c r="J229" s="25"/>
      <c r="K229">
        <f t="shared" si="3"/>
        <v>12.699999999999818</v>
      </c>
      <c r="M229" s="76">
        <f t="shared" si="4"/>
        <v>12.699999999999818</v>
      </c>
      <c r="N229" s="12"/>
      <c r="O229" s="34"/>
      <c r="Q229" s="2"/>
      <c r="R229" s="2"/>
      <c r="S229" s="2"/>
    </row>
    <row r="230" spans="1:19" ht="12.75" outlineLevel="1">
      <c r="A230" s="5">
        <v>39343</v>
      </c>
      <c r="B230" s="3">
        <v>0.4895833333333333</v>
      </c>
      <c r="C230" s="14">
        <v>4889.1</v>
      </c>
      <c r="D230" s="12"/>
      <c r="E230" s="14"/>
      <c r="F230" s="14"/>
      <c r="G230" s="12"/>
      <c r="H230" s="61"/>
      <c r="I230" s="12"/>
      <c r="J230" s="25"/>
      <c r="K230">
        <f t="shared" si="3"/>
        <v>10.600000000000364</v>
      </c>
      <c r="M230" s="76">
        <f t="shared" si="4"/>
        <v>10.600000000000364</v>
      </c>
      <c r="N230" s="12"/>
      <c r="O230" s="34"/>
      <c r="Q230" s="2"/>
      <c r="R230" s="2"/>
      <c r="S230" s="2"/>
    </row>
    <row r="231" spans="1:19" ht="12.75" outlineLevel="1">
      <c r="A231" s="5">
        <v>39344</v>
      </c>
      <c r="B231" s="3">
        <v>0.48541666666666666</v>
      </c>
      <c r="C231" s="14">
        <v>4900.3</v>
      </c>
      <c r="D231" s="12"/>
      <c r="E231" s="14"/>
      <c r="F231" s="14"/>
      <c r="G231" s="12"/>
      <c r="H231" s="61"/>
      <c r="I231" s="12"/>
      <c r="J231" s="25"/>
      <c r="K231">
        <f t="shared" si="3"/>
        <v>11.199999999999818</v>
      </c>
      <c r="M231" s="76">
        <f t="shared" si="4"/>
        <v>11.199999999999818</v>
      </c>
      <c r="N231" s="12"/>
      <c r="O231" s="34"/>
      <c r="Q231" s="2"/>
      <c r="R231" s="2"/>
      <c r="S231" s="2"/>
    </row>
    <row r="232" spans="1:19" ht="12.75" outlineLevel="1">
      <c r="A232" s="5">
        <v>39345</v>
      </c>
      <c r="B232" s="3">
        <v>0.4861111111111111</v>
      </c>
      <c r="C232" s="14">
        <v>4912.1</v>
      </c>
      <c r="D232" s="12"/>
      <c r="E232" s="14"/>
      <c r="F232" s="14"/>
      <c r="G232" s="12"/>
      <c r="H232" s="61"/>
      <c r="I232" s="12"/>
      <c r="J232" s="25"/>
      <c r="K232">
        <f t="shared" si="3"/>
        <v>11.800000000000182</v>
      </c>
      <c r="M232" s="76">
        <f t="shared" si="4"/>
        <v>11.800000000000182</v>
      </c>
      <c r="N232" s="12"/>
      <c r="O232" s="34"/>
      <c r="Q232" s="2"/>
      <c r="R232" s="2"/>
      <c r="S232" s="2"/>
    </row>
    <row r="233" spans="1:19" ht="12.75" outlineLevel="1">
      <c r="A233" s="5">
        <v>39346</v>
      </c>
      <c r="B233" s="1"/>
      <c r="C233" s="16">
        <v>4912.1</v>
      </c>
      <c r="D233" s="12"/>
      <c r="E233" s="16"/>
      <c r="F233" s="14"/>
      <c r="G233" s="12"/>
      <c r="H233" s="61"/>
      <c r="I233" s="12"/>
      <c r="J233" s="25"/>
      <c r="K233">
        <f t="shared" si="3"/>
        <v>0</v>
      </c>
      <c r="M233" s="76">
        <f t="shared" si="4"/>
        <v>0</v>
      </c>
      <c r="N233" s="12"/>
      <c r="O233" s="34"/>
      <c r="Q233" s="2"/>
      <c r="R233" s="2"/>
      <c r="S233" s="2"/>
    </row>
    <row r="234" spans="1:19" ht="12.75" outlineLevel="1">
      <c r="A234" s="5">
        <v>39347</v>
      </c>
      <c r="B234" s="1"/>
      <c r="C234" s="16">
        <v>4912.1</v>
      </c>
      <c r="D234" s="12"/>
      <c r="E234" s="16"/>
      <c r="F234" s="14"/>
      <c r="G234" s="12"/>
      <c r="H234" s="61"/>
      <c r="I234" s="12"/>
      <c r="J234" s="25"/>
      <c r="K234">
        <f t="shared" si="3"/>
        <v>0</v>
      </c>
      <c r="M234" s="76">
        <f t="shared" si="4"/>
        <v>0</v>
      </c>
      <c r="N234" s="12"/>
      <c r="O234" s="34"/>
      <c r="Q234" s="2"/>
      <c r="R234" s="2"/>
      <c r="S234" s="2"/>
    </row>
    <row r="235" spans="1:19" ht="12.75" outlineLevel="1">
      <c r="A235" s="5">
        <v>39348</v>
      </c>
      <c r="B235" s="1"/>
      <c r="C235" s="16">
        <v>4912.1</v>
      </c>
      <c r="D235" s="12"/>
      <c r="E235" s="16"/>
      <c r="F235" s="14"/>
      <c r="G235" s="12"/>
      <c r="H235" s="61"/>
      <c r="I235" s="12"/>
      <c r="J235" s="25"/>
      <c r="K235">
        <f t="shared" si="3"/>
        <v>0</v>
      </c>
      <c r="M235" s="76">
        <f t="shared" si="4"/>
        <v>0</v>
      </c>
      <c r="N235" s="12"/>
      <c r="O235" s="34"/>
      <c r="Q235" s="2"/>
      <c r="R235" s="2"/>
      <c r="S235" s="2"/>
    </row>
    <row r="236" spans="1:19" ht="12.75" outlineLevel="1">
      <c r="A236" s="5">
        <v>39349</v>
      </c>
      <c r="B236" s="1"/>
      <c r="C236" s="16">
        <v>4912.1</v>
      </c>
      <c r="D236" s="12"/>
      <c r="E236" s="16"/>
      <c r="F236" s="14"/>
      <c r="G236" s="12"/>
      <c r="H236" s="61"/>
      <c r="I236" s="12"/>
      <c r="J236" s="25"/>
      <c r="K236">
        <f t="shared" si="3"/>
        <v>0</v>
      </c>
      <c r="M236" s="76">
        <f t="shared" si="4"/>
        <v>0</v>
      </c>
      <c r="N236" s="12"/>
      <c r="O236" s="34"/>
      <c r="Q236" s="2"/>
      <c r="R236" s="2"/>
      <c r="S236" s="2"/>
    </row>
    <row r="237" spans="1:19" ht="12.75" outlineLevel="1">
      <c r="A237" s="5">
        <v>39350</v>
      </c>
      <c r="B237" s="3">
        <v>0.4895833333333333</v>
      </c>
      <c r="C237" s="14">
        <v>4965.3</v>
      </c>
      <c r="D237" s="12"/>
      <c r="E237" s="14"/>
      <c r="F237" s="14"/>
      <c r="G237" s="12"/>
      <c r="H237" s="61"/>
      <c r="I237" s="12"/>
      <c r="J237" s="25"/>
      <c r="K237">
        <f>SUM(C237-C232)</f>
        <v>53.19999999999982</v>
      </c>
      <c r="M237" s="76">
        <f t="shared" si="4"/>
        <v>53.19999999999982</v>
      </c>
      <c r="N237" s="12"/>
      <c r="O237" s="34"/>
      <c r="Q237" s="2"/>
      <c r="R237" s="2"/>
      <c r="S237" s="2"/>
    </row>
    <row r="238" spans="1:19" ht="12.75" outlineLevel="1">
      <c r="A238" s="5">
        <v>39351</v>
      </c>
      <c r="B238" s="3">
        <v>0.5034722222222222</v>
      </c>
      <c r="C238" s="14">
        <v>4978.8</v>
      </c>
      <c r="D238" s="12"/>
      <c r="E238" s="14"/>
      <c r="F238" s="14"/>
      <c r="G238" s="12"/>
      <c r="H238" s="61"/>
      <c r="I238" s="12"/>
      <c r="J238" s="25"/>
      <c r="K238">
        <f t="shared" si="3"/>
        <v>13.5</v>
      </c>
      <c r="M238" s="76">
        <f t="shared" si="4"/>
        <v>13.5</v>
      </c>
      <c r="N238" s="12"/>
      <c r="O238" s="34"/>
      <c r="Q238" s="2"/>
      <c r="R238" s="2"/>
      <c r="S238" s="2"/>
    </row>
    <row r="239" spans="1:19" ht="12.75" outlineLevel="1">
      <c r="A239" s="5">
        <v>39352</v>
      </c>
      <c r="B239" s="3">
        <v>0.4930555555555556</v>
      </c>
      <c r="C239" s="14">
        <v>4990.4</v>
      </c>
      <c r="D239" s="12"/>
      <c r="E239" s="14"/>
      <c r="F239" s="14"/>
      <c r="G239" s="12"/>
      <c r="H239" s="61"/>
      <c r="I239" s="12"/>
      <c r="J239" s="25"/>
      <c r="K239">
        <f t="shared" si="3"/>
        <v>11.599999999999454</v>
      </c>
      <c r="M239" s="76">
        <f t="shared" si="4"/>
        <v>11.599999999999454</v>
      </c>
      <c r="N239" s="12"/>
      <c r="O239" s="34"/>
      <c r="Q239" s="2"/>
      <c r="R239" s="2"/>
      <c r="S239" s="2"/>
    </row>
    <row r="240" spans="1:19" ht="12.75" outlineLevel="1">
      <c r="A240" s="5">
        <v>39353</v>
      </c>
      <c r="B240" s="1"/>
      <c r="C240" s="16">
        <v>4990.4</v>
      </c>
      <c r="D240" s="12"/>
      <c r="E240" s="16"/>
      <c r="F240" s="14"/>
      <c r="G240" s="12"/>
      <c r="H240" s="61"/>
      <c r="I240" s="12"/>
      <c r="J240" s="25"/>
      <c r="K240">
        <v>12.23</v>
      </c>
      <c r="M240" s="76">
        <v>12.23</v>
      </c>
      <c r="N240" s="12"/>
      <c r="O240" s="34"/>
      <c r="Q240" s="2"/>
      <c r="R240" s="2"/>
      <c r="S240" s="2"/>
    </row>
    <row r="241" spans="1:19" ht="12.75" outlineLevel="1">
      <c r="A241" s="5">
        <v>39354</v>
      </c>
      <c r="B241" s="3"/>
      <c r="C241" s="16">
        <v>4990.4</v>
      </c>
      <c r="D241" s="12"/>
      <c r="E241" s="16"/>
      <c r="F241" s="14"/>
      <c r="G241" s="12"/>
      <c r="H241" s="61"/>
      <c r="I241" s="12"/>
      <c r="J241" s="25"/>
      <c r="K241">
        <v>12.23</v>
      </c>
      <c r="M241" s="76">
        <v>12.23</v>
      </c>
      <c r="N241" s="12"/>
      <c r="O241" s="34"/>
      <c r="Q241" s="2"/>
      <c r="R241" s="2"/>
      <c r="S241" s="2"/>
    </row>
    <row r="242" spans="1:19" ht="12.75">
      <c r="A242" s="5">
        <v>39355</v>
      </c>
      <c r="B242" s="1"/>
      <c r="C242" s="16">
        <v>4990.4</v>
      </c>
      <c r="D242" s="12"/>
      <c r="E242" s="16"/>
      <c r="F242" s="14"/>
      <c r="G242" s="12"/>
      <c r="H242" s="61"/>
      <c r="I242" s="12"/>
      <c r="J242" s="25"/>
      <c r="K242">
        <v>12.23</v>
      </c>
      <c r="M242" s="76">
        <v>12.23</v>
      </c>
      <c r="N242" s="12"/>
      <c r="O242" s="34"/>
      <c r="Q242" s="2"/>
      <c r="R242" s="2"/>
      <c r="S242" s="2"/>
    </row>
    <row r="243" spans="1:19" ht="12.75" outlineLevel="1">
      <c r="A243" s="5">
        <v>39356</v>
      </c>
      <c r="B243" s="3"/>
      <c r="C243" s="16">
        <v>4990.4</v>
      </c>
      <c r="D243" s="12"/>
      <c r="E243" s="16"/>
      <c r="F243" s="14"/>
      <c r="G243" s="12"/>
      <c r="H243" s="61"/>
      <c r="I243" s="12"/>
      <c r="J243" s="25"/>
      <c r="K243">
        <v>12.23</v>
      </c>
      <c r="M243" s="76">
        <v>12.23</v>
      </c>
      <c r="N243" s="12"/>
      <c r="O243" s="34"/>
      <c r="Q243" s="2"/>
      <c r="R243" s="2"/>
      <c r="S243" s="2"/>
    </row>
    <row r="244" spans="1:19" ht="12.75" outlineLevel="1">
      <c r="A244" s="5">
        <v>39357</v>
      </c>
      <c r="B244" s="3"/>
      <c r="C244" s="16">
        <v>4990.4</v>
      </c>
      <c r="D244" s="12"/>
      <c r="E244" s="16"/>
      <c r="F244" s="14"/>
      <c r="G244" s="12"/>
      <c r="H244" s="61"/>
      <c r="I244" s="12"/>
      <c r="J244" s="25"/>
      <c r="K244">
        <v>12.23</v>
      </c>
      <c r="M244" s="76">
        <v>12.23</v>
      </c>
      <c r="N244" s="12"/>
      <c r="O244" s="34"/>
      <c r="Q244" s="2"/>
      <c r="R244" s="2"/>
      <c r="S244" s="2"/>
    </row>
    <row r="245" spans="1:19" ht="12.75" outlineLevel="1">
      <c r="A245" s="5">
        <v>39358</v>
      </c>
      <c r="B245" s="3">
        <v>0.5277777777777778</v>
      </c>
      <c r="C245" s="14">
        <v>5063.8</v>
      </c>
      <c r="D245" s="12"/>
      <c r="E245" s="14"/>
      <c r="F245" s="14"/>
      <c r="G245" s="12"/>
      <c r="H245" s="61"/>
      <c r="I245" s="12"/>
      <c r="J245" s="25"/>
      <c r="K245">
        <v>12.23</v>
      </c>
      <c r="M245" s="76">
        <v>12.23</v>
      </c>
      <c r="N245" s="12"/>
      <c r="O245" s="34"/>
      <c r="Q245" s="2"/>
      <c r="R245" s="2"/>
      <c r="S245" s="2"/>
    </row>
    <row r="246" spans="1:19" ht="12.75" outlineLevel="1">
      <c r="A246" s="5">
        <v>39359</v>
      </c>
      <c r="B246" s="3">
        <v>0.4895833333333333</v>
      </c>
      <c r="C246" s="14">
        <v>5077.1</v>
      </c>
      <c r="D246" s="12"/>
      <c r="E246" s="14"/>
      <c r="F246" s="14"/>
      <c r="G246" s="12"/>
      <c r="H246" s="61"/>
      <c r="I246" s="12"/>
      <c r="J246" s="25"/>
      <c r="K246">
        <f t="shared" si="3"/>
        <v>13.300000000000182</v>
      </c>
      <c r="M246" s="76">
        <f t="shared" si="4"/>
        <v>13.300000000000182</v>
      </c>
      <c r="N246" s="12"/>
      <c r="O246" s="34"/>
      <c r="Q246" s="2"/>
      <c r="R246" s="2"/>
      <c r="S246" s="2"/>
    </row>
    <row r="247" spans="1:19" ht="12.75" outlineLevel="1">
      <c r="A247" s="5">
        <v>39360</v>
      </c>
      <c r="B247" s="3">
        <v>0.4895833333333333</v>
      </c>
      <c r="C247" s="15">
        <v>5089.9</v>
      </c>
      <c r="D247" s="12"/>
      <c r="E247" s="15"/>
      <c r="F247" s="14"/>
      <c r="G247" s="12"/>
      <c r="H247" s="61"/>
      <c r="I247" s="12"/>
      <c r="J247" s="25"/>
      <c r="K247">
        <f t="shared" si="3"/>
        <v>12.799999999999272</v>
      </c>
      <c r="M247" s="76">
        <f t="shared" si="4"/>
        <v>12.799999999999272</v>
      </c>
      <c r="N247" s="12"/>
      <c r="O247" s="34"/>
      <c r="P247" s="18" t="s">
        <v>121</v>
      </c>
      <c r="Q247" s="2"/>
      <c r="R247" s="2"/>
      <c r="S247" s="2"/>
    </row>
    <row r="248" spans="1:19" ht="12.75" outlineLevel="1">
      <c r="A248" s="5">
        <v>39361</v>
      </c>
      <c r="B248" s="3">
        <v>0.5</v>
      </c>
      <c r="C248" s="15">
        <v>5108.1</v>
      </c>
      <c r="D248" s="12"/>
      <c r="E248" s="15"/>
      <c r="F248" s="14"/>
      <c r="G248" s="12"/>
      <c r="H248" s="61"/>
      <c r="I248" s="12"/>
      <c r="J248" s="25"/>
      <c r="K248">
        <f t="shared" si="3"/>
        <v>18.200000000000728</v>
      </c>
      <c r="M248" s="76">
        <f t="shared" si="4"/>
        <v>18.200000000000728</v>
      </c>
      <c r="N248" s="12"/>
      <c r="O248" s="34"/>
      <c r="Q248" s="2"/>
      <c r="R248" s="2"/>
      <c r="S248" s="2"/>
    </row>
    <row r="249" spans="1:19" ht="12.75" outlineLevel="1">
      <c r="A249" s="5">
        <v>39362</v>
      </c>
      <c r="B249" s="3">
        <v>0.375</v>
      </c>
      <c r="C249" s="14">
        <v>5121.2</v>
      </c>
      <c r="D249" s="12"/>
      <c r="E249" s="14"/>
      <c r="F249" s="14"/>
      <c r="G249" s="12"/>
      <c r="H249" s="61"/>
      <c r="I249" s="12"/>
      <c r="J249" s="25"/>
      <c r="K249">
        <f t="shared" si="3"/>
        <v>13.099999999999454</v>
      </c>
      <c r="M249" s="76">
        <f t="shared" si="4"/>
        <v>13.099999999999454</v>
      </c>
      <c r="N249" s="12"/>
      <c r="O249" s="34"/>
      <c r="Q249" s="2"/>
      <c r="R249" s="2"/>
      <c r="S249" s="2"/>
    </row>
    <row r="250" spans="1:19" ht="12.75" outlineLevel="1">
      <c r="A250" s="5">
        <v>39363</v>
      </c>
      <c r="B250" s="3">
        <v>0.517361111111111</v>
      </c>
      <c r="C250" s="14">
        <v>5134.1</v>
      </c>
      <c r="D250" s="12"/>
      <c r="E250" s="14"/>
      <c r="F250" s="14"/>
      <c r="G250" s="12"/>
      <c r="H250" s="61"/>
      <c r="I250" s="12"/>
      <c r="J250" s="25"/>
      <c r="K250">
        <f t="shared" si="3"/>
        <v>12.900000000000546</v>
      </c>
      <c r="M250" s="76">
        <f t="shared" si="4"/>
        <v>12.900000000000546</v>
      </c>
      <c r="N250" s="12"/>
      <c r="O250" s="34"/>
      <c r="P250">
        <v>3170.7</v>
      </c>
      <c r="Q250" s="2"/>
      <c r="R250" s="2"/>
      <c r="S250" s="2"/>
    </row>
    <row r="251" spans="1:19" ht="12.75" outlineLevel="1">
      <c r="A251" s="5">
        <v>39364</v>
      </c>
      <c r="B251" s="3">
        <v>0.4895833333333333</v>
      </c>
      <c r="C251" s="14">
        <v>5147.6</v>
      </c>
      <c r="D251" s="12"/>
      <c r="E251" s="14"/>
      <c r="F251" s="14"/>
      <c r="G251" s="12"/>
      <c r="H251" s="61"/>
      <c r="I251" s="12"/>
      <c r="J251" s="25"/>
      <c r="K251">
        <f t="shared" si="3"/>
        <v>13.5</v>
      </c>
      <c r="M251" s="76">
        <f t="shared" si="4"/>
        <v>13.5</v>
      </c>
      <c r="N251" s="12"/>
      <c r="O251" s="34"/>
      <c r="P251">
        <v>5147.6</v>
      </c>
      <c r="Q251" s="2"/>
      <c r="R251" s="2"/>
      <c r="S251" s="2"/>
    </row>
    <row r="252" spans="1:19" ht="12.75" outlineLevel="1">
      <c r="A252" s="5">
        <v>39365</v>
      </c>
      <c r="B252" s="3">
        <v>0.4930555555555556</v>
      </c>
      <c r="C252" s="14">
        <v>5158.6</v>
      </c>
      <c r="D252" s="12"/>
      <c r="E252" s="14"/>
      <c r="F252" s="14"/>
      <c r="G252" s="12"/>
      <c r="H252" s="61"/>
      <c r="I252" s="12"/>
      <c r="J252" s="25"/>
      <c r="K252">
        <f t="shared" si="3"/>
        <v>11</v>
      </c>
      <c r="M252" s="76">
        <f t="shared" si="4"/>
        <v>11</v>
      </c>
      <c r="N252" s="12"/>
      <c r="O252" s="34"/>
      <c r="P252">
        <v>1976.9</v>
      </c>
      <c r="Q252" s="2" t="s">
        <v>8</v>
      </c>
      <c r="R252" s="2"/>
      <c r="S252" s="2"/>
    </row>
    <row r="253" spans="1:19" ht="12.75" outlineLevel="1">
      <c r="A253" s="5">
        <v>39366</v>
      </c>
      <c r="B253" s="3">
        <v>0.5034722222222222</v>
      </c>
      <c r="C253" s="14">
        <v>5172.6</v>
      </c>
      <c r="D253" s="12"/>
      <c r="E253" s="14"/>
      <c r="F253" s="14"/>
      <c r="G253" s="12"/>
      <c r="H253" s="61"/>
      <c r="I253" s="12"/>
      <c r="J253" s="25"/>
      <c r="K253">
        <f t="shared" si="3"/>
        <v>14</v>
      </c>
      <c r="M253" s="76">
        <f t="shared" si="4"/>
        <v>14</v>
      </c>
      <c r="N253" s="12"/>
      <c r="O253" s="34"/>
      <c r="P253"/>
      <c r="Q253" s="2" t="s">
        <v>9</v>
      </c>
      <c r="R253" s="2"/>
      <c r="S253" s="2"/>
    </row>
    <row r="254" spans="1:19" ht="12.75" outlineLevel="1">
      <c r="A254" s="5">
        <v>39367</v>
      </c>
      <c r="B254" s="3">
        <v>0.4895833333333333</v>
      </c>
      <c r="C254" s="14">
        <v>5185.4</v>
      </c>
      <c r="D254" s="12"/>
      <c r="E254" s="14"/>
      <c r="F254" s="14"/>
      <c r="G254" s="12"/>
      <c r="H254" s="61"/>
      <c r="I254" s="12"/>
      <c r="J254" s="25"/>
      <c r="K254">
        <f t="shared" si="3"/>
        <v>12.799999999999272</v>
      </c>
      <c r="M254" s="76">
        <f t="shared" si="4"/>
        <v>12.799999999999272</v>
      </c>
      <c r="N254" s="12"/>
      <c r="O254" s="34"/>
      <c r="P254"/>
      <c r="Q254" s="2" t="s">
        <v>10</v>
      </c>
      <c r="R254" s="2"/>
      <c r="S254" s="2"/>
    </row>
    <row r="255" spans="1:19" ht="12.75" outlineLevel="1">
      <c r="A255" s="9">
        <v>39368</v>
      </c>
      <c r="B255" s="11">
        <v>0.4861111111111111</v>
      </c>
      <c r="C255" s="15">
        <v>5200.8</v>
      </c>
      <c r="D255" s="44"/>
      <c r="E255" s="15"/>
      <c r="F255" s="15"/>
      <c r="G255" s="44"/>
      <c r="H255" s="62"/>
      <c r="I255" s="44"/>
      <c r="J255" s="26"/>
      <c r="K255" s="13">
        <f t="shared" si="3"/>
        <v>15.400000000000546</v>
      </c>
      <c r="L255" s="74"/>
      <c r="M255" s="74">
        <v>11.41</v>
      </c>
      <c r="N255" s="21">
        <f aca="true" t="shared" si="5" ref="N255:N276">SUM(K255-M255)</f>
        <v>3.9900000000005456</v>
      </c>
      <c r="O255" s="132">
        <v>21</v>
      </c>
      <c r="P255" s="19" t="s">
        <v>11</v>
      </c>
      <c r="Q255" s="2"/>
      <c r="R255" s="2"/>
      <c r="S255" s="2"/>
    </row>
    <row r="256" spans="1:19" ht="12.75" outlineLevel="1">
      <c r="A256" s="6">
        <v>39369</v>
      </c>
      <c r="B256" s="3">
        <v>0.4895833333333333</v>
      </c>
      <c r="C256" s="14">
        <v>5223.8</v>
      </c>
      <c r="D256" s="12"/>
      <c r="E256" s="14"/>
      <c r="F256" s="14"/>
      <c r="G256" s="12"/>
      <c r="H256" s="61"/>
      <c r="I256" s="12"/>
      <c r="J256" s="25"/>
      <c r="K256" s="22">
        <f t="shared" si="3"/>
        <v>23</v>
      </c>
      <c r="L256" s="75"/>
      <c r="M256" s="133">
        <v>11.41</v>
      </c>
      <c r="N256" s="21">
        <f t="shared" si="5"/>
        <v>11.59</v>
      </c>
      <c r="O256" s="132">
        <v>21</v>
      </c>
      <c r="Q256" s="2"/>
      <c r="R256" s="2"/>
      <c r="S256" s="2"/>
    </row>
    <row r="257" spans="1:19" ht="12.75" outlineLevel="1">
      <c r="A257" s="5">
        <v>39370</v>
      </c>
      <c r="B257" s="3">
        <v>0.48819444444444443</v>
      </c>
      <c r="C257" s="14">
        <v>5246.5</v>
      </c>
      <c r="D257" s="12"/>
      <c r="E257" s="14"/>
      <c r="F257" s="14"/>
      <c r="G257" s="12"/>
      <c r="H257" s="61"/>
      <c r="I257" s="12"/>
      <c r="J257" s="25"/>
      <c r="K257">
        <f t="shared" si="3"/>
        <v>22.699999999999818</v>
      </c>
      <c r="M257" s="74">
        <v>11.41</v>
      </c>
      <c r="N257" s="21">
        <f t="shared" si="5"/>
        <v>11.289999999999818</v>
      </c>
      <c r="O257" s="132">
        <v>21</v>
      </c>
      <c r="Q257" s="2"/>
      <c r="R257" s="2"/>
      <c r="S257" s="2"/>
    </row>
    <row r="258" spans="1:19" ht="12.75" outlineLevel="1">
      <c r="A258" s="5">
        <v>39371</v>
      </c>
      <c r="B258" s="3">
        <v>0.4895833333333333</v>
      </c>
      <c r="C258" s="14">
        <v>5267.1</v>
      </c>
      <c r="D258" s="12"/>
      <c r="E258" s="14"/>
      <c r="F258" s="14"/>
      <c r="G258" s="12"/>
      <c r="H258" s="61"/>
      <c r="I258" s="12"/>
      <c r="J258" s="25"/>
      <c r="K258">
        <f t="shared" si="3"/>
        <v>20.600000000000364</v>
      </c>
      <c r="M258" s="74">
        <v>11.41</v>
      </c>
      <c r="N258" s="21">
        <f t="shared" si="5"/>
        <v>9.190000000000364</v>
      </c>
      <c r="O258" s="132">
        <v>21</v>
      </c>
      <c r="Q258" s="2"/>
      <c r="R258" s="2"/>
      <c r="S258" s="2"/>
    </row>
    <row r="259" spans="1:19" ht="12.75" outlineLevel="1">
      <c r="A259" s="5">
        <v>39372</v>
      </c>
      <c r="B259" s="3">
        <v>0.46875</v>
      </c>
      <c r="C259" s="14">
        <v>5285.3</v>
      </c>
      <c r="D259" s="12"/>
      <c r="E259" s="14"/>
      <c r="F259" s="14"/>
      <c r="G259" s="12"/>
      <c r="H259" s="61"/>
      <c r="I259" s="12"/>
      <c r="J259" s="25"/>
      <c r="K259">
        <f t="shared" si="3"/>
        <v>18.199999999999818</v>
      </c>
      <c r="M259" s="74">
        <v>11.41</v>
      </c>
      <c r="N259" s="21">
        <f t="shared" si="5"/>
        <v>6.789999999999818</v>
      </c>
      <c r="O259" s="132">
        <v>21</v>
      </c>
      <c r="Q259" s="2"/>
      <c r="R259" s="2"/>
      <c r="S259" s="2"/>
    </row>
    <row r="260" spans="1:19" ht="12.75" outlineLevel="1">
      <c r="A260" s="5">
        <v>39373</v>
      </c>
      <c r="B260" s="3">
        <v>0.4916666666666667</v>
      </c>
      <c r="C260" s="14">
        <v>5303.5</v>
      </c>
      <c r="D260" s="12"/>
      <c r="E260" s="14"/>
      <c r="F260" s="14"/>
      <c r="G260" s="12"/>
      <c r="H260" s="61"/>
      <c r="I260" s="12"/>
      <c r="J260" s="25"/>
      <c r="K260">
        <f t="shared" si="3"/>
        <v>18.199999999999818</v>
      </c>
      <c r="M260" s="74">
        <v>11.41</v>
      </c>
      <c r="N260" s="21">
        <f t="shared" si="5"/>
        <v>6.789999999999818</v>
      </c>
      <c r="O260" s="132">
        <v>21</v>
      </c>
      <c r="Q260" s="2"/>
      <c r="R260" s="2"/>
      <c r="S260" s="2"/>
    </row>
    <row r="261" spans="1:19" ht="12.75" outlineLevel="1">
      <c r="A261" s="5">
        <v>39374</v>
      </c>
      <c r="B261" s="3">
        <v>0.49652777777777773</v>
      </c>
      <c r="C261" s="14">
        <v>5325.7</v>
      </c>
      <c r="D261" s="12"/>
      <c r="E261" s="14"/>
      <c r="F261" s="14"/>
      <c r="G261" s="12"/>
      <c r="H261" s="61"/>
      <c r="I261" s="12"/>
      <c r="J261" s="25"/>
      <c r="K261">
        <f t="shared" si="3"/>
        <v>22.199999999999818</v>
      </c>
      <c r="M261" s="74">
        <v>11.41</v>
      </c>
      <c r="N261" s="21">
        <f t="shared" si="5"/>
        <v>10.789999999999818</v>
      </c>
      <c r="O261" s="132">
        <v>21</v>
      </c>
      <c r="Q261" s="2"/>
      <c r="R261" s="2"/>
      <c r="S261" s="2"/>
    </row>
    <row r="262" spans="1:19" ht="12.75" outlineLevel="1">
      <c r="A262" s="5">
        <v>39375</v>
      </c>
      <c r="B262" s="3">
        <v>0.4201388888888889</v>
      </c>
      <c r="C262" s="14">
        <v>5350.5</v>
      </c>
      <c r="D262" s="12"/>
      <c r="E262" s="14"/>
      <c r="F262" s="14"/>
      <c r="G262" s="12"/>
      <c r="H262" s="61"/>
      <c r="I262" s="12"/>
      <c r="J262" s="25"/>
      <c r="K262">
        <f t="shared" si="3"/>
        <v>24.800000000000182</v>
      </c>
      <c r="M262" s="74">
        <v>11.41</v>
      </c>
      <c r="N262" s="21">
        <f t="shared" si="5"/>
        <v>13.390000000000182</v>
      </c>
      <c r="O262" s="132">
        <v>21</v>
      </c>
      <c r="Q262" s="2"/>
      <c r="R262" s="2"/>
      <c r="S262" s="2"/>
    </row>
    <row r="263" spans="1:19" ht="12.75" outlineLevel="1">
      <c r="A263" s="6">
        <v>39376</v>
      </c>
      <c r="B263" s="3">
        <v>0.4895833333333333</v>
      </c>
      <c r="C263" s="14">
        <v>5379.5</v>
      </c>
      <c r="D263" s="12"/>
      <c r="E263" s="14"/>
      <c r="F263" s="14"/>
      <c r="G263" s="12"/>
      <c r="H263" s="61"/>
      <c r="I263" s="12"/>
      <c r="J263" s="25"/>
      <c r="K263" s="22">
        <f t="shared" si="3"/>
        <v>29</v>
      </c>
      <c r="L263" s="75"/>
      <c r="M263" s="133">
        <v>11.41</v>
      </c>
      <c r="N263" s="21">
        <f t="shared" si="5"/>
        <v>17.59</v>
      </c>
      <c r="O263" s="132">
        <v>21</v>
      </c>
      <c r="Q263" s="2"/>
      <c r="R263" s="2"/>
      <c r="S263" s="2"/>
    </row>
    <row r="264" spans="1:19" ht="12.75" outlineLevel="1">
      <c r="A264" s="5">
        <v>39377</v>
      </c>
      <c r="B264" s="3">
        <v>0.4895833333333333</v>
      </c>
      <c r="C264" s="14">
        <v>5404.3</v>
      </c>
      <c r="D264" s="12"/>
      <c r="E264" s="14"/>
      <c r="F264" s="14"/>
      <c r="G264" s="12"/>
      <c r="H264" s="61"/>
      <c r="I264" s="12"/>
      <c r="J264" s="25"/>
      <c r="K264">
        <f t="shared" si="3"/>
        <v>24.800000000000182</v>
      </c>
      <c r="M264" s="74">
        <v>11.41</v>
      </c>
      <c r="N264" s="21">
        <f t="shared" si="5"/>
        <v>13.390000000000182</v>
      </c>
      <c r="O264" s="132">
        <v>21</v>
      </c>
      <c r="Q264" s="2"/>
      <c r="R264" s="2"/>
      <c r="S264" s="2"/>
    </row>
    <row r="265" spans="1:19" ht="12.75" outlineLevel="1">
      <c r="A265" s="5">
        <v>39378</v>
      </c>
      <c r="B265" s="3">
        <v>0.4895833333333333</v>
      </c>
      <c r="C265" s="14">
        <v>5427.1</v>
      </c>
      <c r="D265" s="12"/>
      <c r="E265" s="14"/>
      <c r="F265" s="14"/>
      <c r="G265" s="12"/>
      <c r="H265" s="61"/>
      <c r="I265" s="12"/>
      <c r="J265" s="25"/>
      <c r="K265">
        <f t="shared" si="3"/>
        <v>22.800000000000182</v>
      </c>
      <c r="M265" s="74">
        <v>11.41</v>
      </c>
      <c r="N265" s="21">
        <f t="shared" si="5"/>
        <v>11.390000000000182</v>
      </c>
      <c r="O265" s="132">
        <v>21</v>
      </c>
      <c r="Q265" s="2"/>
      <c r="R265" s="2"/>
      <c r="S265" s="2"/>
    </row>
    <row r="266" spans="1:19" ht="12.75" outlineLevel="1">
      <c r="A266" s="5">
        <v>39379</v>
      </c>
      <c r="B266" s="3">
        <v>0.4895833333333333</v>
      </c>
      <c r="C266" s="14">
        <v>5448.2</v>
      </c>
      <c r="D266" s="12"/>
      <c r="E266" s="14"/>
      <c r="F266" s="14"/>
      <c r="G266" s="12"/>
      <c r="H266" s="61"/>
      <c r="I266" s="12"/>
      <c r="J266" s="25"/>
      <c r="K266">
        <f t="shared" si="3"/>
        <v>21.099999999999454</v>
      </c>
      <c r="M266" s="74">
        <v>11.41</v>
      </c>
      <c r="N266" s="21">
        <f t="shared" si="5"/>
        <v>9.689999999999454</v>
      </c>
      <c r="O266" s="132">
        <v>21</v>
      </c>
      <c r="Q266" s="2"/>
      <c r="R266" s="2"/>
      <c r="S266" s="2"/>
    </row>
    <row r="267" spans="1:19" ht="12.75" outlineLevel="1">
      <c r="A267" s="5">
        <v>39380</v>
      </c>
      <c r="B267" s="3">
        <v>0.4895833333333333</v>
      </c>
      <c r="C267" s="14">
        <v>5470.1</v>
      </c>
      <c r="D267" s="12"/>
      <c r="E267" s="14"/>
      <c r="F267" s="14"/>
      <c r="G267" s="12"/>
      <c r="H267" s="61"/>
      <c r="I267" s="12"/>
      <c r="J267" s="25"/>
      <c r="K267">
        <f t="shared" si="3"/>
        <v>21.900000000000546</v>
      </c>
      <c r="M267" s="74">
        <v>11.41</v>
      </c>
      <c r="N267" s="21">
        <f t="shared" si="5"/>
        <v>10.490000000000546</v>
      </c>
      <c r="O267" s="132">
        <v>21</v>
      </c>
      <c r="Q267" s="2"/>
      <c r="R267" s="2"/>
      <c r="S267" s="2"/>
    </row>
    <row r="268" spans="1:19" ht="12.75" outlineLevel="1">
      <c r="A268" s="5">
        <v>39381</v>
      </c>
      <c r="B268" s="3">
        <v>0.5</v>
      </c>
      <c r="C268" s="14">
        <v>5490.5</v>
      </c>
      <c r="D268" s="12"/>
      <c r="E268" s="14"/>
      <c r="F268" s="14"/>
      <c r="G268" s="12"/>
      <c r="H268" s="61"/>
      <c r="I268" s="12"/>
      <c r="J268" s="25"/>
      <c r="K268">
        <f t="shared" si="3"/>
        <v>20.399999999999636</v>
      </c>
      <c r="M268" s="74">
        <v>11.41</v>
      </c>
      <c r="N268" s="21">
        <f t="shared" si="5"/>
        <v>8.989999999999636</v>
      </c>
      <c r="O268" s="132">
        <v>21</v>
      </c>
      <c r="Q268" s="2"/>
      <c r="R268" s="2"/>
      <c r="S268" s="2"/>
    </row>
    <row r="269" spans="1:19" ht="12.75" outlineLevel="1">
      <c r="A269" s="5">
        <v>39382</v>
      </c>
      <c r="B269" s="3">
        <v>0.4895833333333333</v>
      </c>
      <c r="C269" s="14">
        <v>5509.2</v>
      </c>
      <c r="D269" s="12"/>
      <c r="E269" s="14"/>
      <c r="F269" s="14"/>
      <c r="G269" s="12"/>
      <c r="H269" s="61"/>
      <c r="I269" s="12"/>
      <c r="J269" s="25"/>
      <c r="K269">
        <f t="shared" si="3"/>
        <v>18.699999999999818</v>
      </c>
      <c r="M269" s="74">
        <v>11.41</v>
      </c>
      <c r="N269" s="21">
        <f t="shared" si="5"/>
        <v>7.289999999999818</v>
      </c>
      <c r="O269" s="132">
        <v>21</v>
      </c>
      <c r="Q269" s="2"/>
      <c r="R269" s="2"/>
      <c r="S269" s="2"/>
    </row>
    <row r="270" spans="1:19" ht="12.75" outlineLevel="1">
      <c r="A270" s="6">
        <v>39383</v>
      </c>
      <c r="B270" s="3">
        <v>0.4826388888888889</v>
      </c>
      <c r="C270" s="14">
        <v>5529.9</v>
      </c>
      <c r="D270" s="12"/>
      <c r="E270" s="14"/>
      <c r="F270" s="14"/>
      <c r="G270" s="12"/>
      <c r="H270" s="61"/>
      <c r="I270" s="12"/>
      <c r="J270" s="25"/>
      <c r="K270" s="22">
        <f t="shared" si="3"/>
        <v>20.699999999999818</v>
      </c>
      <c r="L270" s="75"/>
      <c r="M270" s="133">
        <v>11.41</v>
      </c>
      <c r="N270" s="21">
        <f t="shared" si="5"/>
        <v>9.289999999999818</v>
      </c>
      <c r="O270" s="132">
        <v>21</v>
      </c>
      <c r="Q270" s="2"/>
      <c r="R270" s="2"/>
      <c r="S270" s="2"/>
    </row>
    <row r="271" spans="1:19" ht="12.75" outlineLevel="1">
      <c r="A271" s="5">
        <v>39384</v>
      </c>
      <c r="B271" s="3">
        <v>0.4895833333333333</v>
      </c>
      <c r="C271" s="14">
        <v>5553.3</v>
      </c>
      <c r="D271" s="12"/>
      <c r="E271" s="14"/>
      <c r="F271" s="14"/>
      <c r="G271" s="12"/>
      <c r="H271" s="61"/>
      <c r="I271" s="12"/>
      <c r="J271" s="25"/>
      <c r="K271">
        <f>SUM(C271-C270)</f>
        <v>23.400000000000546</v>
      </c>
      <c r="M271" s="74">
        <v>11.41</v>
      </c>
      <c r="N271" s="21">
        <f t="shared" si="5"/>
        <v>11.990000000000546</v>
      </c>
      <c r="O271" s="132">
        <v>21</v>
      </c>
      <c r="Q271" s="2"/>
      <c r="R271" s="2"/>
      <c r="S271" s="2"/>
    </row>
    <row r="272" spans="1:19" ht="12.75" outlineLevel="1">
      <c r="A272" s="5">
        <v>39385</v>
      </c>
      <c r="B272" s="3">
        <v>0.4895833333333333</v>
      </c>
      <c r="C272" s="14">
        <v>5572.8</v>
      </c>
      <c r="D272" s="12"/>
      <c r="E272" s="14"/>
      <c r="F272" s="14"/>
      <c r="G272" s="12"/>
      <c r="H272" s="61"/>
      <c r="I272" s="12"/>
      <c r="J272" s="25"/>
      <c r="K272">
        <f>SUM(C272-C271)</f>
        <v>19.5</v>
      </c>
      <c r="M272" s="74">
        <v>11.41</v>
      </c>
      <c r="N272" s="21">
        <f t="shared" si="5"/>
        <v>8.09</v>
      </c>
      <c r="O272" s="132">
        <v>21</v>
      </c>
      <c r="Q272" s="2"/>
      <c r="R272" s="2"/>
      <c r="S272" s="2"/>
    </row>
    <row r="273" spans="1:19" ht="12.75">
      <c r="A273" s="5">
        <v>39386</v>
      </c>
      <c r="B273" s="3">
        <v>0.4895833333333333</v>
      </c>
      <c r="C273" s="14">
        <v>5593.1</v>
      </c>
      <c r="D273" s="12"/>
      <c r="E273" s="14"/>
      <c r="F273" s="14"/>
      <c r="G273" s="12"/>
      <c r="H273" s="61"/>
      <c r="I273" s="12"/>
      <c r="J273" s="25"/>
      <c r="K273">
        <f>SUM(C273-C272)</f>
        <v>20.300000000000182</v>
      </c>
      <c r="M273" s="74">
        <v>11.41</v>
      </c>
      <c r="N273" s="21">
        <f t="shared" si="5"/>
        <v>8.890000000000182</v>
      </c>
      <c r="O273" s="132">
        <v>21</v>
      </c>
      <c r="Q273" s="2"/>
      <c r="R273" s="2"/>
      <c r="S273" s="2"/>
    </row>
    <row r="274" spans="1:19" s="86" customFormat="1" ht="12.75" outlineLevel="1">
      <c r="A274" s="118">
        <v>39387</v>
      </c>
      <c r="B274" s="119">
        <v>0.4895833333333333</v>
      </c>
      <c r="C274" s="120">
        <v>5617.9</v>
      </c>
      <c r="D274" s="88"/>
      <c r="E274" s="120"/>
      <c r="F274" s="120">
        <v>7</v>
      </c>
      <c r="G274" s="88"/>
      <c r="H274" s="121"/>
      <c r="I274" s="88"/>
      <c r="J274" s="122"/>
      <c r="K274" s="86">
        <f>SUM(C274-C273)</f>
        <v>24.799999999999272</v>
      </c>
      <c r="L274" s="90"/>
      <c r="M274" s="90">
        <v>11.41</v>
      </c>
      <c r="N274" s="124">
        <f t="shared" si="5"/>
        <v>13.389999999999272</v>
      </c>
      <c r="O274" s="132">
        <v>21</v>
      </c>
      <c r="P274" s="116"/>
      <c r="Q274" s="117"/>
      <c r="R274" s="117"/>
      <c r="S274" s="117"/>
    </row>
    <row r="275" spans="1:19" ht="12.75" outlineLevel="1">
      <c r="A275" s="5">
        <v>39388</v>
      </c>
      <c r="B275" s="3">
        <v>0.4930555555555556</v>
      </c>
      <c r="C275" s="14">
        <v>5641.1</v>
      </c>
      <c r="D275" s="12"/>
      <c r="E275" s="14"/>
      <c r="F275" s="14">
        <v>6</v>
      </c>
      <c r="G275" s="12"/>
      <c r="H275" s="61"/>
      <c r="I275" s="12"/>
      <c r="J275" s="25"/>
      <c r="K275">
        <f aca="true" t="shared" si="6" ref="K275:K338">SUM(C275-C274)</f>
        <v>23.200000000000728</v>
      </c>
      <c r="M275" s="74">
        <v>11.41</v>
      </c>
      <c r="N275" s="21">
        <f t="shared" si="5"/>
        <v>11.790000000000727</v>
      </c>
      <c r="O275" s="132">
        <v>21</v>
      </c>
      <c r="Q275" s="2"/>
      <c r="R275" s="2"/>
      <c r="S275" s="2"/>
    </row>
    <row r="276" spans="1:19" ht="12.75" outlineLevel="1">
      <c r="A276" s="9">
        <v>39389</v>
      </c>
      <c r="B276" s="11">
        <v>0.5</v>
      </c>
      <c r="C276" s="15">
        <v>5657.1</v>
      </c>
      <c r="D276" s="44"/>
      <c r="E276" s="15"/>
      <c r="F276" s="15">
        <v>9</v>
      </c>
      <c r="G276" s="44"/>
      <c r="H276" s="62"/>
      <c r="I276" s="44"/>
      <c r="J276" s="26"/>
      <c r="K276" s="13">
        <f t="shared" si="6"/>
        <v>16</v>
      </c>
      <c r="L276" s="74"/>
      <c r="M276" s="74">
        <v>11.41</v>
      </c>
      <c r="N276" s="21">
        <f t="shared" si="5"/>
        <v>4.59</v>
      </c>
      <c r="O276" s="132">
        <v>21</v>
      </c>
      <c r="P276" s="19" t="s">
        <v>14</v>
      </c>
      <c r="Q276" s="2"/>
      <c r="R276" s="2"/>
      <c r="S276" s="2"/>
    </row>
    <row r="277" spans="1:19" s="98" customFormat="1" ht="12.75" outlineLevel="1">
      <c r="A277" s="102">
        <v>39390</v>
      </c>
      <c r="B277" s="103">
        <v>0.4895833333333333</v>
      </c>
      <c r="C277" s="104">
        <v>5675.6</v>
      </c>
      <c r="D277" s="106"/>
      <c r="E277" s="104"/>
      <c r="F277" s="104">
        <v>11</v>
      </c>
      <c r="G277" s="106"/>
      <c r="H277" s="105"/>
      <c r="I277" s="106"/>
      <c r="J277" s="107"/>
      <c r="K277" s="108">
        <f t="shared" si="6"/>
        <v>18.5</v>
      </c>
      <c r="L277" s="109">
        <v>11.13</v>
      </c>
      <c r="M277" s="109">
        <v>11.13</v>
      </c>
      <c r="N277" s="106">
        <f>SUM(K277-L277)</f>
        <v>7.369999999999999</v>
      </c>
      <c r="O277" s="132">
        <v>21</v>
      </c>
      <c r="P277" s="100"/>
      <c r="Q277" s="94"/>
      <c r="R277" s="94"/>
      <c r="S277" s="94"/>
    </row>
    <row r="278" spans="1:19" s="98" customFormat="1" ht="12.75" outlineLevel="1">
      <c r="A278" s="91">
        <v>39391</v>
      </c>
      <c r="B278" s="92">
        <v>0.4895833333333333</v>
      </c>
      <c r="C278" s="93">
        <v>5696.6</v>
      </c>
      <c r="D278" s="96"/>
      <c r="E278" s="93"/>
      <c r="F278" s="93">
        <v>10</v>
      </c>
      <c r="G278" s="96"/>
      <c r="H278" s="95"/>
      <c r="I278" s="96"/>
      <c r="J278" s="97"/>
      <c r="K278" s="98">
        <f t="shared" si="6"/>
        <v>21</v>
      </c>
      <c r="L278" s="99">
        <v>22.78</v>
      </c>
      <c r="M278" s="99">
        <f>SUM(L278-L277)</f>
        <v>11.65</v>
      </c>
      <c r="N278" s="96">
        <f aca="true" t="shared" si="7" ref="N278:N309">SUM(K278-(L278-L277))</f>
        <v>9.35</v>
      </c>
      <c r="O278" s="132">
        <v>21</v>
      </c>
      <c r="P278" s="100"/>
      <c r="Q278" s="94"/>
      <c r="R278" s="94"/>
      <c r="S278" s="94"/>
    </row>
    <row r="279" spans="1:19" s="98" customFormat="1" ht="12.75" outlineLevel="1">
      <c r="A279" s="91">
        <v>39392</v>
      </c>
      <c r="B279" s="92">
        <v>0.4583333333333333</v>
      </c>
      <c r="C279" s="93">
        <v>5716.4</v>
      </c>
      <c r="D279" s="96"/>
      <c r="E279" s="93"/>
      <c r="F279" s="93">
        <v>7</v>
      </c>
      <c r="G279" s="96"/>
      <c r="H279" s="95"/>
      <c r="I279" s="96"/>
      <c r="J279" s="97"/>
      <c r="K279" s="98">
        <f t="shared" si="6"/>
        <v>19.799999999999272</v>
      </c>
      <c r="L279" s="99">
        <v>33.36</v>
      </c>
      <c r="M279" s="99">
        <f aca="true" t="shared" si="8" ref="M279:M342">SUM(L279-L278)</f>
        <v>10.579999999999998</v>
      </c>
      <c r="N279" s="96">
        <f t="shared" si="7"/>
        <v>9.219999999999274</v>
      </c>
      <c r="O279" s="132">
        <v>21</v>
      </c>
      <c r="P279" s="100"/>
      <c r="Q279" s="94"/>
      <c r="R279" s="94"/>
      <c r="S279" s="94"/>
    </row>
    <row r="280" spans="1:19" s="98" customFormat="1" ht="12.75" outlineLevel="1">
      <c r="A280" s="91">
        <v>39393</v>
      </c>
      <c r="B280" s="92">
        <v>0.4895833333333333</v>
      </c>
      <c r="C280" s="93">
        <v>5738.9</v>
      </c>
      <c r="D280" s="96"/>
      <c r="E280" s="93"/>
      <c r="F280" s="93">
        <v>7</v>
      </c>
      <c r="G280" s="96"/>
      <c r="H280" s="95"/>
      <c r="I280" s="96"/>
      <c r="J280" s="97"/>
      <c r="K280" s="98">
        <f t="shared" si="6"/>
        <v>22.5</v>
      </c>
      <c r="L280" s="99">
        <v>45.59</v>
      </c>
      <c r="M280" s="99">
        <f t="shared" si="8"/>
        <v>12.230000000000004</v>
      </c>
      <c r="N280" s="96">
        <f t="shared" si="7"/>
        <v>10.269999999999996</v>
      </c>
      <c r="O280" s="132">
        <v>21</v>
      </c>
      <c r="P280" s="100"/>
      <c r="Q280" s="94"/>
      <c r="R280" s="94"/>
      <c r="S280" s="94"/>
    </row>
    <row r="281" spans="1:19" s="98" customFormat="1" ht="12.75" outlineLevel="1">
      <c r="A281" s="91">
        <v>39394</v>
      </c>
      <c r="B281" s="92">
        <v>0.4895833333333333</v>
      </c>
      <c r="C281" s="93">
        <v>5759.3</v>
      </c>
      <c r="D281" s="96"/>
      <c r="E281" s="93"/>
      <c r="F281" s="93">
        <v>7</v>
      </c>
      <c r="G281" s="96"/>
      <c r="H281" s="95"/>
      <c r="I281" s="96"/>
      <c r="J281" s="97"/>
      <c r="K281" s="98">
        <f t="shared" si="6"/>
        <v>20.400000000000546</v>
      </c>
      <c r="L281" s="99">
        <v>57.53</v>
      </c>
      <c r="M281" s="99">
        <f t="shared" si="8"/>
        <v>11.939999999999998</v>
      </c>
      <c r="N281" s="96">
        <f t="shared" si="7"/>
        <v>8.460000000000548</v>
      </c>
      <c r="O281" s="132">
        <v>21</v>
      </c>
      <c r="P281" s="100"/>
      <c r="Q281" s="125"/>
      <c r="R281" s="125"/>
      <c r="S281" s="125"/>
    </row>
    <row r="282" spans="1:20" s="98" customFormat="1" ht="12.75" outlineLevel="1">
      <c r="A282" s="91">
        <v>39395</v>
      </c>
      <c r="B282" s="92">
        <v>0.4895833333333333</v>
      </c>
      <c r="C282" s="93">
        <v>5779.8</v>
      </c>
      <c r="D282" s="96"/>
      <c r="E282" s="93"/>
      <c r="F282" s="93">
        <v>6</v>
      </c>
      <c r="G282" s="96"/>
      <c r="H282" s="95"/>
      <c r="I282" s="96"/>
      <c r="J282" s="97"/>
      <c r="K282" s="98">
        <f t="shared" si="6"/>
        <v>20.5</v>
      </c>
      <c r="L282" s="99">
        <v>68.88</v>
      </c>
      <c r="M282" s="99">
        <f t="shared" si="8"/>
        <v>11.349999999999994</v>
      </c>
      <c r="N282" s="96">
        <f t="shared" si="7"/>
        <v>9.150000000000006</v>
      </c>
      <c r="O282" s="132">
        <v>21</v>
      </c>
      <c r="P282" s="100"/>
      <c r="Q282" s="94"/>
      <c r="R282" s="94"/>
      <c r="S282" s="94"/>
      <c r="T282" s="94"/>
    </row>
    <row r="283" spans="1:20" s="98" customFormat="1" ht="12.75" outlineLevel="1">
      <c r="A283" s="91">
        <v>39396</v>
      </c>
      <c r="B283" s="92">
        <v>0.4895833333333333</v>
      </c>
      <c r="C283" s="93">
        <v>5803.1</v>
      </c>
      <c r="D283" s="96"/>
      <c r="E283" s="93"/>
      <c r="F283" s="93">
        <v>6</v>
      </c>
      <c r="G283" s="96"/>
      <c r="H283" s="95"/>
      <c r="I283" s="96"/>
      <c r="J283" s="97"/>
      <c r="K283" s="98">
        <f t="shared" si="6"/>
        <v>23.300000000000182</v>
      </c>
      <c r="L283" s="99">
        <v>80.51</v>
      </c>
      <c r="M283" s="99">
        <f t="shared" si="8"/>
        <v>11.63000000000001</v>
      </c>
      <c r="N283" s="96">
        <f t="shared" si="7"/>
        <v>11.670000000000172</v>
      </c>
      <c r="O283" s="132">
        <v>21</v>
      </c>
      <c r="P283" s="100" t="s">
        <v>16</v>
      </c>
      <c r="Q283" s="94"/>
      <c r="R283" s="94"/>
      <c r="S283" s="94"/>
      <c r="T283" s="94"/>
    </row>
    <row r="284" spans="1:20" s="164" customFormat="1" ht="12.75" outlineLevel="1">
      <c r="A284" s="141">
        <v>39397</v>
      </c>
      <c r="B284" s="142">
        <v>0.5277777777777778</v>
      </c>
      <c r="C284" s="157">
        <v>5828.6</v>
      </c>
      <c r="D284" s="158"/>
      <c r="E284" s="157"/>
      <c r="F284" s="157">
        <v>7</v>
      </c>
      <c r="G284" s="158"/>
      <c r="H284" s="159"/>
      <c r="I284" s="158"/>
      <c r="J284" s="160"/>
      <c r="K284" s="161">
        <f t="shared" si="6"/>
        <v>25.5</v>
      </c>
      <c r="L284" s="162">
        <v>92.59</v>
      </c>
      <c r="M284" s="162">
        <f t="shared" si="8"/>
        <v>12.079999999999998</v>
      </c>
      <c r="N284" s="158">
        <f t="shared" si="7"/>
        <v>13.420000000000002</v>
      </c>
      <c r="O284" s="155">
        <v>21</v>
      </c>
      <c r="P284" s="163" t="s">
        <v>17</v>
      </c>
      <c r="Q284" s="156" t="s">
        <v>25</v>
      </c>
      <c r="R284" s="156" t="s">
        <v>25</v>
      </c>
      <c r="S284" s="156"/>
      <c r="T284" s="140"/>
    </row>
    <row r="285" spans="1:20" s="98" customFormat="1" ht="12.75" outlineLevel="1">
      <c r="A285" s="91">
        <v>39398</v>
      </c>
      <c r="B285" s="92">
        <v>0.4895833333333333</v>
      </c>
      <c r="C285" s="93">
        <v>5852.3</v>
      </c>
      <c r="D285" s="96"/>
      <c r="E285" s="93"/>
      <c r="F285" s="93">
        <v>6</v>
      </c>
      <c r="G285" s="96"/>
      <c r="H285" s="95"/>
      <c r="I285" s="96"/>
      <c r="J285" s="97"/>
      <c r="K285" s="98">
        <f t="shared" si="6"/>
        <v>23.699999999999818</v>
      </c>
      <c r="L285" s="99">
        <v>103.85</v>
      </c>
      <c r="M285" s="99">
        <f t="shared" si="8"/>
        <v>11.259999999999991</v>
      </c>
      <c r="N285" s="96">
        <f t="shared" si="7"/>
        <v>12.439999999999827</v>
      </c>
      <c r="O285" s="132">
        <v>21</v>
      </c>
      <c r="P285" s="100"/>
      <c r="Q285" s="101"/>
      <c r="R285" s="101"/>
      <c r="S285" s="101"/>
      <c r="T285" s="94"/>
    </row>
    <row r="286" spans="1:20" ht="12.75" outlineLevel="1">
      <c r="A286" s="5">
        <v>39399</v>
      </c>
      <c r="B286" s="3">
        <v>0.4895833333333333</v>
      </c>
      <c r="C286" s="14">
        <v>5876.2</v>
      </c>
      <c r="D286" s="12"/>
      <c r="E286" s="14"/>
      <c r="F286" s="14">
        <v>5</v>
      </c>
      <c r="G286" s="12"/>
      <c r="H286" s="61"/>
      <c r="I286" s="12"/>
      <c r="J286" s="25"/>
      <c r="K286">
        <f t="shared" si="6"/>
        <v>23.899999999999636</v>
      </c>
      <c r="L286" s="72">
        <v>115.18</v>
      </c>
      <c r="M286" s="76">
        <f t="shared" si="8"/>
        <v>11.330000000000013</v>
      </c>
      <c r="N286" s="12">
        <f t="shared" si="7"/>
        <v>12.569999999999624</v>
      </c>
      <c r="O286" s="132">
        <v>21</v>
      </c>
      <c r="Q286" s="42" t="s">
        <v>26</v>
      </c>
      <c r="R286" s="42" t="s">
        <v>25</v>
      </c>
      <c r="S286" s="42"/>
      <c r="T286" s="1"/>
    </row>
    <row r="287" spans="1:20" ht="12.75" outlineLevel="1">
      <c r="A287" s="5">
        <v>39400</v>
      </c>
      <c r="B287" s="3">
        <v>0.4895833333333333</v>
      </c>
      <c r="C287" s="14">
        <v>5903.1</v>
      </c>
      <c r="D287" s="12"/>
      <c r="E287" s="14"/>
      <c r="F287" s="14">
        <v>4</v>
      </c>
      <c r="G287" s="12"/>
      <c r="H287" s="61"/>
      <c r="I287" s="12"/>
      <c r="J287" s="25"/>
      <c r="K287">
        <f t="shared" si="6"/>
        <v>26.900000000000546</v>
      </c>
      <c r="L287" s="72">
        <v>126.39</v>
      </c>
      <c r="M287" s="76">
        <f t="shared" si="8"/>
        <v>11.209999999999994</v>
      </c>
      <c r="N287" s="12">
        <f t="shared" si="7"/>
        <v>15.690000000000552</v>
      </c>
      <c r="O287" s="132">
        <v>21</v>
      </c>
      <c r="Q287" s="42"/>
      <c r="R287" s="42"/>
      <c r="S287" s="42" t="s">
        <v>26</v>
      </c>
      <c r="T287" s="1"/>
    </row>
    <row r="288" spans="1:20" ht="12.75" outlineLevel="1">
      <c r="A288" s="5">
        <v>39401</v>
      </c>
      <c r="B288" s="3">
        <v>0.49652777777777773</v>
      </c>
      <c r="C288" s="14">
        <v>5934</v>
      </c>
      <c r="D288" s="12"/>
      <c r="E288" s="14"/>
      <c r="F288" s="14">
        <v>2</v>
      </c>
      <c r="G288" s="12"/>
      <c r="H288" s="61"/>
      <c r="I288" s="12"/>
      <c r="J288" s="25"/>
      <c r="K288" s="32">
        <f t="shared" si="6"/>
        <v>30.899999999999636</v>
      </c>
      <c r="L288" s="72">
        <v>137.9</v>
      </c>
      <c r="M288" s="76">
        <f t="shared" si="8"/>
        <v>11.510000000000005</v>
      </c>
      <c r="N288" s="12">
        <f t="shared" si="7"/>
        <v>19.38999999999963</v>
      </c>
      <c r="O288" s="132">
        <v>21</v>
      </c>
      <c r="P288" s="18" t="s">
        <v>18</v>
      </c>
      <c r="Q288" s="42"/>
      <c r="R288" s="42"/>
      <c r="S288" s="42"/>
      <c r="T288" s="1"/>
    </row>
    <row r="289" spans="1:20" ht="12.75" outlineLevel="1">
      <c r="A289" s="5">
        <v>39402</v>
      </c>
      <c r="B289" s="3">
        <v>0.4895833333333333</v>
      </c>
      <c r="C289" s="14">
        <v>5980.1</v>
      </c>
      <c r="D289" s="12"/>
      <c r="E289" s="14"/>
      <c r="F289" s="14">
        <v>1</v>
      </c>
      <c r="G289" s="12"/>
      <c r="H289" s="61"/>
      <c r="I289" s="12"/>
      <c r="J289" s="25"/>
      <c r="K289" s="30">
        <f t="shared" si="6"/>
        <v>46.100000000000364</v>
      </c>
      <c r="L289" s="76">
        <v>149.17</v>
      </c>
      <c r="M289" s="76">
        <f t="shared" si="8"/>
        <v>11.269999999999982</v>
      </c>
      <c r="N289" s="31">
        <f t="shared" si="7"/>
        <v>34.83000000000038</v>
      </c>
      <c r="O289" s="132">
        <v>21</v>
      </c>
      <c r="P289" s="18" t="s">
        <v>19</v>
      </c>
      <c r="Q289" s="42" t="s">
        <v>26</v>
      </c>
      <c r="R289" s="42"/>
      <c r="S289" s="42" t="s">
        <v>26</v>
      </c>
      <c r="T289" s="1"/>
    </row>
    <row r="290" spans="1:20" ht="12.75" outlineLevel="1">
      <c r="A290" s="5">
        <v>39403</v>
      </c>
      <c r="B290" s="3">
        <v>0.4895833333333333</v>
      </c>
      <c r="C290" s="14">
        <v>6015.3</v>
      </c>
      <c r="D290" s="12"/>
      <c r="E290" s="14"/>
      <c r="F290" s="14">
        <v>4</v>
      </c>
      <c r="G290" s="12"/>
      <c r="H290" s="61"/>
      <c r="I290" s="12"/>
      <c r="J290" s="25">
        <v>24</v>
      </c>
      <c r="K290" s="30">
        <f t="shared" si="6"/>
        <v>35.19999999999982</v>
      </c>
      <c r="L290" s="76">
        <v>160.45</v>
      </c>
      <c r="M290" s="76">
        <f t="shared" si="8"/>
        <v>11.280000000000001</v>
      </c>
      <c r="N290" s="31">
        <f t="shared" si="7"/>
        <v>23.919999999999817</v>
      </c>
      <c r="O290" s="132">
        <v>21</v>
      </c>
      <c r="P290" s="18" t="s">
        <v>31</v>
      </c>
      <c r="Q290" s="42"/>
      <c r="R290" s="42"/>
      <c r="S290" s="42"/>
      <c r="T290" s="1"/>
    </row>
    <row r="291" spans="1:20" ht="12.75" outlineLevel="1">
      <c r="A291" s="6">
        <v>39404</v>
      </c>
      <c r="B291" s="20">
        <v>0.4895833333333333</v>
      </c>
      <c r="C291" s="16">
        <v>6047.3</v>
      </c>
      <c r="D291" s="21"/>
      <c r="E291" s="16"/>
      <c r="F291" s="16">
        <v>5</v>
      </c>
      <c r="G291" s="21"/>
      <c r="H291" s="63"/>
      <c r="I291" s="21"/>
      <c r="J291" s="27">
        <v>25</v>
      </c>
      <c r="K291" s="22">
        <f t="shared" si="6"/>
        <v>32</v>
      </c>
      <c r="L291" s="75">
        <v>171.7</v>
      </c>
      <c r="M291" s="134">
        <f t="shared" si="8"/>
        <v>11.25</v>
      </c>
      <c r="N291" s="21">
        <f t="shared" si="7"/>
        <v>20.75</v>
      </c>
      <c r="O291" s="132">
        <v>21</v>
      </c>
      <c r="Q291" s="42" t="s">
        <v>26</v>
      </c>
      <c r="R291" s="42" t="s">
        <v>26</v>
      </c>
      <c r="S291" s="42"/>
      <c r="T291" s="1"/>
    </row>
    <row r="292" spans="1:20" ht="12.75" outlineLevel="1">
      <c r="A292" s="5">
        <v>39405</v>
      </c>
      <c r="B292" s="3">
        <v>0.4895833333333333</v>
      </c>
      <c r="C292" s="14">
        <v>6079.2</v>
      </c>
      <c r="D292" s="12"/>
      <c r="E292" s="14"/>
      <c r="F292" s="14">
        <v>4</v>
      </c>
      <c r="G292" s="12"/>
      <c r="H292" s="61"/>
      <c r="I292" s="12"/>
      <c r="J292" s="25">
        <v>24</v>
      </c>
      <c r="K292">
        <f t="shared" si="6"/>
        <v>31.899999999999636</v>
      </c>
      <c r="L292" s="72">
        <v>183.07</v>
      </c>
      <c r="M292" s="76">
        <f t="shared" si="8"/>
        <v>11.370000000000005</v>
      </c>
      <c r="N292" s="12">
        <f t="shared" si="7"/>
        <v>20.52999999999963</v>
      </c>
      <c r="O292" s="132">
        <v>21</v>
      </c>
      <c r="P292" s="18" t="s">
        <v>30</v>
      </c>
      <c r="Q292" s="42"/>
      <c r="R292" s="42"/>
      <c r="S292" s="42"/>
      <c r="T292" s="1"/>
    </row>
    <row r="293" spans="1:20" ht="12.75" outlineLevel="1">
      <c r="A293" s="5">
        <v>39406</v>
      </c>
      <c r="B293" s="3">
        <v>0.49652777777777773</v>
      </c>
      <c r="C293" s="14">
        <v>6108.8</v>
      </c>
      <c r="D293" s="12"/>
      <c r="E293" s="14"/>
      <c r="F293" s="14">
        <v>5</v>
      </c>
      <c r="G293" s="12"/>
      <c r="H293" s="61"/>
      <c r="I293" s="12"/>
      <c r="J293" s="28" t="s">
        <v>22</v>
      </c>
      <c r="K293">
        <f t="shared" si="6"/>
        <v>29.600000000000364</v>
      </c>
      <c r="L293" s="72">
        <v>194.54</v>
      </c>
      <c r="M293" s="76">
        <f t="shared" si="8"/>
        <v>11.469999999999999</v>
      </c>
      <c r="N293" s="12">
        <f t="shared" si="7"/>
        <v>18.130000000000365</v>
      </c>
      <c r="O293" s="132">
        <v>21</v>
      </c>
      <c r="Q293" s="42" t="s">
        <v>26</v>
      </c>
      <c r="R293" s="42"/>
      <c r="S293" s="42"/>
      <c r="T293" s="1"/>
    </row>
    <row r="294" spans="1:20" ht="12.75" outlineLevel="1">
      <c r="A294" s="5">
        <v>39407</v>
      </c>
      <c r="B294" s="3">
        <v>0.4895833333333333</v>
      </c>
      <c r="C294" s="14">
        <v>6137.7</v>
      </c>
      <c r="D294" s="12"/>
      <c r="E294" s="14"/>
      <c r="F294" s="14">
        <v>5</v>
      </c>
      <c r="G294" s="12"/>
      <c r="H294" s="61"/>
      <c r="I294" s="12"/>
      <c r="J294" s="25" t="s">
        <v>22</v>
      </c>
      <c r="K294">
        <f t="shared" si="6"/>
        <v>28.899999999999636</v>
      </c>
      <c r="L294" s="72">
        <v>205.9</v>
      </c>
      <c r="M294" s="76">
        <f t="shared" si="8"/>
        <v>11.360000000000014</v>
      </c>
      <c r="N294" s="12">
        <f t="shared" si="7"/>
        <v>17.539999999999623</v>
      </c>
      <c r="O294" s="132">
        <v>21</v>
      </c>
      <c r="Q294" s="42"/>
      <c r="R294" s="42"/>
      <c r="S294" s="42" t="s">
        <v>26</v>
      </c>
      <c r="T294" s="1"/>
    </row>
    <row r="295" spans="1:20" ht="12.75" outlineLevel="1">
      <c r="A295" s="5">
        <v>39408</v>
      </c>
      <c r="B295" s="3">
        <v>0.4826388888888889</v>
      </c>
      <c r="C295" s="14">
        <v>6164.6</v>
      </c>
      <c r="D295" s="12"/>
      <c r="E295" s="14"/>
      <c r="F295" s="14">
        <v>6</v>
      </c>
      <c r="G295" s="12"/>
      <c r="H295" s="61"/>
      <c r="I295" s="12"/>
      <c r="J295" s="25" t="s">
        <v>22</v>
      </c>
      <c r="K295">
        <f t="shared" si="6"/>
        <v>26.900000000000546</v>
      </c>
      <c r="L295" s="72">
        <v>217.34</v>
      </c>
      <c r="M295" s="76">
        <f t="shared" si="8"/>
        <v>11.439999999999998</v>
      </c>
      <c r="N295" s="12">
        <f t="shared" si="7"/>
        <v>15.460000000000548</v>
      </c>
      <c r="O295" s="132">
        <v>21</v>
      </c>
      <c r="Q295" s="42"/>
      <c r="R295" s="42" t="s">
        <v>26</v>
      </c>
      <c r="S295" s="42"/>
      <c r="T295" s="1"/>
    </row>
    <row r="296" spans="1:20" s="137" customFormat="1" ht="12.75" outlineLevel="1">
      <c r="A296" s="138">
        <v>39409</v>
      </c>
      <c r="B296" s="139">
        <v>0.4895833333333333</v>
      </c>
      <c r="C296" s="152">
        <v>6185.4</v>
      </c>
      <c r="D296" s="148"/>
      <c r="E296" s="152"/>
      <c r="F296" s="152">
        <v>8</v>
      </c>
      <c r="G296" s="148"/>
      <c r="H296" s="153"/>
      <c r="I296" s="148"/>
      <c r="J296" s="154" t="s">
        <v>22</v>
      </c>
      <c r="K296" s="137">
        <f t="shared" si="6"/>
        <v>20.799999999999272</v>
      </c>
      <c r="L296" s="150">
        <v>229.02</v>
      </c>
      <c r="M296" s="150">
        <f t="shared" si="8"/>
        <v>11.680000000000007</v>
      </c>
      <c r="N296" s="148">
        <f t="shared" si="7"/>
        <v>9.119999999999266</v>
      </c>
      <c r="O296" s="155">
        <v>21</v>
      </c>
      <c r="P296" s="151"/>
      <c r="Q296" s="156" t="s">
        <v>26</v>
      </c>
      <c r="R296" s="156"/>
      <c r="S296" s="156"/>
      <c r="T296" s="140"/>
    </row>
    <row r="297" spans="1:20" ht="12.75" outlineLevel="1">
      <c r="A297" s="5">
        <v>39410</v>
      </c>
      <c r="B297" s="3">
        <v>0.4861111111111111</v>
      </c>
      <c r="C297" s="14">
        <v>6217.1</v>
      </c>
      <c r="D297" s="12"/>
      <c r="E297" s="14"/>
      <c r="F297" s="14">
        <v>3</v>
      </c>
      <c r="G297" s="12"/>
      <c r="H297" s="61"/>
      <c r="I297" s="12"/>
      <c r="J297" s="28" t="s">
        <v>23</v>
      </c>
      <c r="K297">
        <f t="shared" si="6"/>
        <v>31.700000000000728</v>
      </c>
      <c r="L297" s="72">
        <v>240.49</v>
      </c>
      <c r="M297" s="76">
        <f t="shared" si="8"/>
        <v>11.469999999999999</v>
      </c>
      <c r="N297" s="12">
        <f t="shared" si="7"/>
        <v>20.23000000000073</v>
      </c>
      <c r="O297" s="132">
        <v>21</v>
      </c>
      <c r="Q297" s="42"/>
      <c r="R297" s="42"/>
      <c r="S297" s="42"/>
      <c r="T297" s="1"/>
    </row>
    <row r="298" spans="1:20" ht="12.75" outlineLevel="1">
      <c r="A298" s="6">
        <v>39411</v>
      </c>
      <c r="B298" s="20">
        <v>0.4895833333333333</v>
      </c>
      <c r="C298" s="16">
        <v>6246.2</v>
      </c>
      <c r="D298" s="21"/>
      <c r="E298" s="16"/>
      <c r="F298" s="16">
        <v>5</v>
      </c>
      <c r="G298" s="21"/>
      <c r="H298" s="63"/>
      <c r="I298" s="21"/>
      <c r="J298" s="27" t="s">
        <v>24</v>
      </c>
      <c r="K298" s="22">
        <f t="shared" si="6"/>
        <v>29.099999999999454</v>
      </c>
      <c r="L298" s="75">
        <v>251.8</v>
      </c>
      <c r="M298" s="134">
        <f t="shared" si="8"/>
        <v>11.310000000000002</v>
      </c>
      <c r="N298" s="21">
        <f t="shared" si="7"/>
        <v>17.789999999999452</v>
      </c>
      <c r="O298" s="132">
        <v>21</v>
      </c>
      <c r="Q298" s="42"/>
      <c r="R298" s="42" t="s">
        <v>25</v>
      </c>
      <c r="S298" s="42"/>
      <c r="T298" s="1"/>
    </row>
    <row r="299" spans="1:20" ht="12.75" outlineLevel="1">
      <c r="A299" s="5">
        <v>39412</v>
      </c>
      <c r="B299" s="3">
        <v>0.4895833333333333</v>
      </c>
      <c r="C299" s="14">
        <v>6274.7</v>
      </c>
      <c r="D299" s="12"/>
      <c r="E299" s="14"/>
      <c r="F299" s="14">
        <v>6</v>
      </c>
      <c r="G299" s="12"/>
      <c r="H299" s="61"/>
      <c r="I299" s="12"/>
      <c r="J299" s="25" t="s">
        <v>24</v>
      </c>
      <c r="K299">
        <f t="shared" si="6"/>
        <v>28.5</v>
      </c>
      <c r="L299" s="72">
        <v>263.23</v>
      </c>
      <c r="M299" s="76">
        <f t="shared" si="8"/>
        <v>11.430000000000007</v>
      </c>
      <c r="N299" s="12">
        <f t="shared" si="7"/>
        <v>17.069999999999993</v>
      </c>
      <c r="O299" s="132">
        <v>21</v>
      </c>
      <c r="Q299" s="42" t="s">
        <v>26</v>
      </c>
      <c r="R299" s="42"/>
      <c r="S299" s="42"/>
      <c r="T299" s="1"/>
    </row>
    <row r="300" spans="1:20" ht="12.75" outlineLevel="1">
      <c r="A300" s="5">
        <v>39413</v>
      </c>
      <c r="B300" s="3">
        <v>0.4895833333333333</v>
      </c>
      <c r="C300" s="14">
        <v>6302.7</v>
      </c>
      <c r="D300" s="12"/>
      <c r="E300" s="14"/>
      <c r="F300" s="14">
        <v>7</v>
      </c>
      <c r="G300" s="12"/>
      <c r="H300" s="61"/>
      <c r="I300" s="12"/>
      <c r="J300" s="25" t="s">
        <v>22</v>
      </c>
      <c r="K300">
        <f t="shared" si="6"/>
        <v>28</v>
      </c>
      <c r="L300" s="72">
        <v>274.67</v>
      </c>
      <c r="M300" s="76">
        <f t="shared" si="8"/>
        <v>11.439999999999998</v>
      </c>
      <c r="N300" s="12">
        <f t="shared" si="7"/>
        <v>16.560000000000002</v>
      </c>
      <c r="O300" s="132">
        <v>21</v>
      </c>
      <c r="Q300" s="42"/>
      <c r="R300" s="42"/>
      <c r="S300" s="42" t="s">
        <v>26</v>
      </c>
      <c r="T300" s="1"/>
    </row>
    <row r="301" spans="1:20" ht="12.75" outlineLevel="1">
      <c r="A301" s="5">
        <v>39414</v>
      </c>
      <c r="B301" s="3">
        <v>0.4895833333333333</v>
      </c>
      <c r="C301" s="14">
        <v>6337.2</v>
      </c>
      <c r="D301" s="12"/>
      <c r="E301" s="14">
        <v>-3</v>
      </c>
      <c r="F301" s="14">
        <v>3</v>
      </c>
      <c r="G301" s="12"/>
      <c r="H301" s="61"/>
      <c r="I301" s="12"/>
      <c r="J301" s="25" t="s">
        <v>24</v>
      </c>
      <c r="K301">
        <f t="shared" si="6"/>
        <v>34.5</v>
      </c>
      <c r="L301" s="72">
        <v>285.96</v>
      </c>
      <c r="M301" s="76">
        <f t="shared" si="8"/>
        <v>11.289999999999964</v>
      </c>
      <c r="N301" s="40">
        <f t="shared" si="7"/>
        <v>23.210000000000036</v>
      </c>
      <c r="O301" s="132">
        <v>21</v>
      </c>
      <c r="Q301" s="33" t="s">
        <v>26</v>
      </c>
      <c r="R301" s="33"/>
      <c r="S301" s="33"/>
      <c r="T301" s="1"/>
    </row>
    <row r="302" spans="1:20" ht="12.75" outlineLevel="1">
      <c r="A302" s="5">
        <v>39415</v>
      </c>
      <c r="B302" s="3">
        <v>0.4895833333333333</v>
      </c>
      <c r="C302" s="14">
        <v>6367.9</v>
      </c>
      <c r="D302" s="12"/>
      <c r="E302" s="14"/>
      <c r="F302" s="14">
        <v>2</v>
      </c>
      <c r="G302" s="12"/>
      <c r="H302" s="61"/>
      <c r="I302" s="12"/>
      <c r="J302" s="25" t="s">
        <v>28</v>
      </c>
      <c r="K302">
        <f t="shared" si="6"/>
        <v>30.699999999999818</v>
      </c>
      <c r="L302" s="72">
        <v>296.11</v>
      </c>
      <c r="M302" s="76">
        <f t="shared" si="8"/>
        <v>10.150000000000034</v>
      </c>
      <c r="N302" s="12">
        <f t="shared" si="7"/>
        <v>20.549999999999784</v>
      </c>
      <c r="O302" s="132">
        <v>21</v>
      </c>
      <c r="Q302" s="33" t="s">
        <v>25</v>
      </c>
      <c r="R302" s="33" t="s">
        <v>26</v>
      </c>
      <c r="S302" s="33"/>
      <c r="T302" s="1"/>
    </row>
    <row r="303" spans="1:20" ht="12.75">
      <c r="A303" s="5">
        <v>39416</v>
      </c>
      <c r="B303" s="3">
        <v>0.4895833333333333</v>
      </c>
      <c r="C303" s="14">
        <v>6398.4</v>
      </c>
      <c r="D303" s="12"/>
      <c r="E303" s="14"/>
      <c r="F303" s="14">
        <v>6</v>
      </c>
      <c r="G303" s="12"/>
      <c r="H303" s="61"/>
      <c r="I303" s="12"/>
      <c r="J303" s="25" t="s">
        <v>29</v>
      </c>
      <c r="K303">
        <f t="shared" si="6"/>
        <v>30.5</v>
      </c>
      <c r="L303" s="72">
        <v>307.6</v>
      </c>
      <c r="M303" s="76">
        <f t="shared" si="8"/>
        <v>11.490000000000009</v>
      </c>
      <c r="N303" s="12">
        <f t="shared" si="7"/>
        <v>19.00999999999999</v>
      </c>
      <c r="O303" s="132">
        <v>21</v>
      </c>
      <c r="Q303" s="33" t="s">
        <v>26</v>
      </c>
      <c r="R303" s="33"/>
      <c r="S303" s="33"/>
      <c r="T303" s="1"/>
    </row>
    <row r="304" spans="1:20" s="86" customFormat="1" ht="12.75" outlineLevel="1">
      <c r="A304" s="118">
        <v>39417</v>
      </c>
      <c r="B304" s="119">
        <v>0.4895833333333333</v>
      </c>
      <c r="C304" s="120">
        <v>6422.9</v>
      </c>
      <c r="D304" s="88"/>
      <c r="E304" s="120"/>
      <c r="F304" s="152">
        <v>8</v>
      </c>
      <c r="G304" s="148"/>
      <c r="H304" s="121"/>
      <c r="I304" s="88"/>
      <c r="J304" s="122" t="s">
        <v>28</v>
      </c>
      <c r="K304" s="86">
        <f t="shared" si="6"/>
        <v>24.5</v>
      </c>
      <c r="L304" s="90">
        <v>319.24</v>
      </c>
      <c r="M304" s="90">
        <f t="shared" si="8"/>
        <v>11.639999999999986</v>
      </c>
      <c r="N304" s="148">
        <f t="shared" si="7"/>
        <v>12.860000000000014</v>
      </c>
      <c r="O304" s="132">
        <v>21</v>
      </c>
      <c r="P304" s="116"/>
      <c r="Q304" s="123"/>
      <c r="R304" s="123"/>
      <c r="S304" s="123" t="s">
        <v>26</v>
      </c>
      <c r="T304" s="117"/>
    </row>
    <row r="305" spans="1:20" s="98" customFormat="1" ht="12.75" outlineLevel="1">
      <c r="A305" s="102">
        <v>39418</v>
      </c>
      <c r="B305" s="103">
        <v>0.49652777777777773</v>
      </c>
      <c r="C305" s="104">
        <v>6446.7</v>
      </c>
      <c r="D305" s="106"/>
      <c r="E305" s="104"/>
      <c r="F305" s="104">
        <v>9</v>
      </c>
      <c r="G305" s="106"/>
      <c r="H305" s="105"/>
      <c r="I305" s="106"/>
      <c r="J305" s="107" t="s">
        <v>28</v>
      </c>
      <c r="K305" s="108">
        <f t="shared" si="6"/>
        <v>23.800000000000182</v>
      </c>
      <c r="L305" s="109">
        <v>330.78</v>
      </c>
      <c r="M305" s="109">
        <f t="shared" si="8"/>
        <v>11.539999999999964</v>
      </c>
      <c r="N305" s="106">
        <f t="shared" si="7"/>
        <v>12.260000000000218</v>
      </c>
      <c r="O305" s="132">
        <v>21</v>
      </c>
      <c r="P305" s="100"/>
      <c r="Q305" s="101" t="s">
        <v>26</v>
      </c>
      <c r="R305" s="101" t="s">
        <v>26</v>
      </c>
      <c r="S305" s="101"/>
      <c r="T305" s="94"/>
    </row>
    <row r="306" spans="1:20" s="98" customFormat="1" ht="12.75" outlineLevel="1">
      <c r="A306" s="91">
        <v>39419</v>
      </c>
      <c r="B306" s="92">
        <v>0.5</v>
      </c>
      <c r="C306" s="93">
        <v>6470</v>
      </c>
      <c r="D306" s="96"/>
      <c r="E306" s="93"/>
      <c r="F306" s="93">
        <v>8</v>
      </c>
      <c r="G306" s="96"/>
      <c r="H306" s="95"/>
      <c r="I306" s="96"/>
      <c r="J306" s="97" t="s">
        <v>28</v>
      </c>
      <c r="K306" s="98">
        <f t="shared" si="6"/>
        <v>23.300000000000182</v>
      </c>
      <c r="L306" s="99">
        <v>342.49</v>
      </c>
      <c r="M306" s="99">
        <f t="shared" si="8"/>
        <v>11.710000000000036</v>
      </c>
      <c r="N306" s="96">
        <f t="shared" si="7"/>
        <v>11.590000000000146</v>
      </c>
      <c r="O306" s="132">
        <v>21</v>
      </c>
      <c r="P306" s="100"/>
      <c r="Q306" s="101" t="s">
        <v>26</v>
      </c>
      <c r="R306" s="101"/>
      <c r="S306" s="101"/>
      <c r="T306" s="94"/>
    </row>
    <row r="307" spans="1:20" s="98" customFormat="1" ht="12.75" outlineLevel="1">
      <c r="A307" s="91">
        <v>39420</v>
      </c>
      <c r="B307" s="92">
        <v>0.4895833333333333</v>
      </c>
      <c r="C307" s="93">
        <v>6495.1</v>
      </c>
      <c r="D307" s="96"/>
      <c r="E307" s="93"/>
      <c r="F307" s="93">
        <v>6</v>
      </c>
      <c r="G307" s="96"/>
      <c r="H307" s="95"/>
      <c r="I307" s="96"/>
      <c r="J307" s="97" t="s">
        <v>24</v>
      </c>
      <c r="K307" s="98">
        <f t="shared" si="6"/>
        <v>25.100000000000364</v>
      </c>
      <c r="L307" s="99">
        <v>353.97</v>
      </c>
      <c r="M307" s="99">
        <f t="shared" si="8"/>
        <v>11.480000000000018</v>
      </c>
      <c r="N307" s="96">
        <f t="shared" si="7"/>
        <v>13.620000000000346</v>
      </c>
      <c r="O307" s="132">
        <v>21</v>
      </c>
      <c r="P307" s="100"/>
      <c r="Q307" s="101"/>
      <c r="R307" s="101"/>
      <c r="S307" s="101"/>
      <c r="T307" s="94"/>
    </row>
    <row r="308" spans="1:20" s="98" customFormat="1" ht="12.75" outlineLevel="1">
      <c r="A308" s="91">
        <v>39421</v>
      </c>
      <c r="B308" s="92">
        <v>0.4930555555555556</v>
      </c>
      <c r="C308" s="93">
        <v>6518.9</v>
      </c>
      <c r="D308" s="96"/>
      <c r="E308" s="93"/>
      <c r="F308" s="93">
        <v>9</v>
      </c>
      <c r="G308" s="96"/>
      <c r="H308" s="95"/>
      <c r="I308" s="96"/>
      <c r="J308" s="97" t="s">
        <v>28</v>
      </c>
      <c r="K308" s="98">
        <f t="shared" si="6"/>
        <v>23.799999999999272</v>
      </c>
      <c r="L308" s="99">
        <v>365.61</v>
      </c>
      <c r="M308" s="99">
        <f t="shared" si="8"/>
        <v>11.639999999999986</v>
      </c>
      <c r="N308" s="96">
        <f t="shared" si="7"/>
        <v>12.159999999999286</v>
      </c>
      <c r="O308" s="132">
        <v>21</v>
      </c>
      <c r="P308" s="100"/>
      <c r="Q308" s="101"/>
      <c r="R308" s="101"/>
      <c r="S308" s="101"/>
      <c r="T308" s="94"/>
    </row>
    <row r="309" spans="1:20" s="98" customFormat="1" ht="12.75" outlineLevel="1">
      <c r="A309" s="91">
        <v>39422</v>
      </c>
      <c r="B309" s="92">
        <v>0.4895833333333333</v>
      </c>
      <c r="C309" s="93">
        <v>6541.1</v>
      </c>
      <c r="D309" s="96"/>
      <c r="E309" s="93"/>
      <c r="F309" s="93">
        <v>10</v>
      </c>
      <c r="G309" s="96"/>
      <c r="H309" s="95"/>
      <c r="I309" s="96"/>
      <c r="J309" s="97" t="s">
        <v>22</v>
      </c>
      <c r="K309" s="98">
        <f t="shared" si="6"/>
        <v>22.200000000000728</v>
      </c>
      <c r="L309" s="99">
        <v>377.34</v>
      </c>
      <c r="M309" s="99">
        <f t="shared" si="8"/>
        <v>11.729999999999961</v>
      </c>
      <c r="N309" s="96">
        <f t="shared" si="7"/>
        <v>10.470000000000766</v>
      </c>
      <c r="O309" s="132">
        <v>21</v>
      </c>
      <c r="P309" s="100"/>
      <c r="Q309" s="101" t="s">
        <v>26</v>
      </c>
      <c r="R309" s="101" t="s">
        <v>26</v>
      </c>
      <c r="S309" s="101" t="s">
        <v>26</v>
      </c>
      <c r="T309" s="94"/>
    </row>
    <row r="310" spans="1:20" s="98" customFormat="1" ht="12.75" outlineLevel="1">
      <c r="A310" s="91">
        <v>39423</v>
      </c>
      <c r="B310" s="92">
        <v>0.4895833333333333</v>
      </c>
      <c r="C310" s="93">
        <v>6561.9</v>
      </c>
      <c r="D310" s="96"/>
      <c r="E310" s="93"/>
      <c r="F310" s="93">
        <v>12</v>
      </c>
      <c r="G310" s="96"/>
      <c r="H310" s="95"/>
      <c r="I310" s="96"/>
      <c r="J310" s="97" t="s">
        <v>29</v>
      </c>
      <c r="K310" s="98">
        <f t="shared" si="6"/>
        <v>20.799999999999272</v>
      </c>
      <c r="L310" s="99">
        <v>388.58</v>
      </c>
      <c r="M310" s="99">
        <f t="shared" si="8"/>
        <v>11.240000000000009</v>
      </c>
      <c r="N310" s="96">
        <f aca="true" t="shared" si="9" ref="N310:N360">SUM(K310-(L310-L309))</f>
        <v>9.559999999999263</v>
      </c>
      <c r="O310" s="132">
        <v>21</v>
      </c>
      <c r="P310" s="100"/>
      <c r="Q310" s="101"/>
      <c r="R310" s="101"/>
      <c r="S310" s="101"/>
      <c r="T310" s="94"/>
    </row>
    <row r="311" spans="1:20" s="98" customFormat="1" ht="12.75" outlineLevel="1">
      <c r="A311" s="91">
        <v>39424</v>
      </c>
      <c r="B311" s="92">
        <v>0.5</v>
      </c>
      <c r="C311" s="93">
        <v>6587.1</v>
      </c>
      <c r="D311" s="96"/>
      <c r="E311" s="93"/>
      <c r="F311" s="93">
        <v>7</v>
      </c>
      <c r="G311" s="96"/>
      <c r="H311" s="95"/>
      <c r="I311" s="96"/>
      <c r="J311" s="97" t="s">
        <v>22</v>
      </c>
      <c r="K311" s="98">
        <f t="shared" si="6"/>
        <v>25.200000000000728</v>
      </c>
      <c r="L311" s="99">
        <v>400.45</v>
      </c>
      <c r="M311" s="99">
        <f t="shared" si="8"/>
        <v>11.870000000000005</v>
      </c>
      <c r="N311" s="96">
        <f t="shared" si="9"/>
        <v>13.330000000000723</v>
      </c>
      <c r="O311" s="132">
        <v>21</v>
      </c>
      <c r="P311" s="100"/>
      <c r="Q311" s="101"/>
      <c r="R311" s="101"/>
      <c r="S311" s="101"/>
      <c r="T311" s="94"/>
    </row>
    <row r="312" spans="1:20" s="98" customFormat="1" ht="12.75" outlineLevel="1">
      <c r="A312" s="102">
        <v>39425</v>
      </c>
      <c r="B312" s="103">
        <v>0.5104166666666666</v>
      </c>
      <c r="C312" s="104">
        <v>6612.3</v>
      </c>
      <c r="D312" s="106"/>
      <c r="E312" s="104"/>
      <c r="F312" s="104">
        <v>9</v>
      </c>
      <c r="G312" s="106"/>
      <c r="H312" s="105"/>
      <c r="I312" s="106"/>
      <c r="J312" s="107" t="s">
        <v>24</v>
      </c>
      <c r="K312" s="108">
        <f t="shared" si="6"/>
        <v>25.199999999999818</v>
      </c>
      <c r="L312" s="109">
        <v>412.09</v>
      </c>
      <c r="M312" s="109">
        <f t="shared" si="8"/>
        <v>11.639999999999986</v>
      </c>
      <c r="N312" s="106">
        <f t="shared" si="9"/>
        <v>13.559999999999832</v>
      </c>
      <c r="O312" s="132">
        <v>21</v>
      </c>
      <c r="P312" s="100"/>
      <c r="Q312" s="101"/>
      <c r="R312" s="101" t="s">
        <v>35</v>
      </c>
      <c r="S312" s="101" t="s">
        <v>25</v>
      </c>
      <c r="T312" s="94"/>
    </row>
    <row r="313" spans="1:20" ht="12.75" outlineLevel="1">
      <c r="A313" s="5">
        <v>39426</v>
      </c>
      <c r="B313" s="3">
        <v>0.4895833333333333</v>
      </c>
      <c r="C313" s="14">
        <v>6636.4</v>
      </c>
      <c r="D313" s="12"/>
      <c r="E313" s="14"/>
      <c r="F313" s="14">
        <v>9</v>
      </c>
      <c r="G313" s="12"/>
      <c r="H313" s="61"/>
      <c r="I313" s="12"/>
      <c r="J313" s="25" t="s">
        <v>24</v>
      </c>
      <c r="K313">
        <f t="shared" si="6"/>
        <v>24.099999999999454</v>
      </c>
      <c r="L313" s="72">
        <v>423.4</v>
      </c>
      <c r="M313" s="76">
        <f t="shared" si="8"/>
        <v>11.310000000000002</v>
      </c>
      <c r="N313" s="12">
        <f t="shared" si="9"/>
        <v>12.789999999999452</v>
      </c>
      <c r="O313" s="132">
        <v>21</v>
      </c>
      <c r="Q313" s="33" t="s">
        <v>26</v>
      </c>
      <c r="R313" s="33"/>
      <c r="S313" s="33"/>
      <c r="T313" s="1"/>
    </row>
    <row r="314" spans="1:20" s="137" customFormat="1" ht="12.75" outlineLevel="1">
      <c r="A314" s="138">
        <v>39427</v>
      </c>
      <c r="B314" s="139">
        <v>0.4895833333333333</v>
      </c>
      <c r="C314" s="152">
        <v>6660.7</v>
      </c>
      <c r="D314" s="148"/>
      <c r="E314" s="152"/>
      <c r="F314" s="152">
        <v>7</v>
      </c>
      <c r="G314" s="148"/>
      <c r="H314" s="153"/>
      <c r="I314" s="148"/>
      <c r="J314" s="154" t="s">
        <v>28</v>
      </c>
      <c r="K314" s="137">
        <f t="shared" si="6"/>
        <v>24.300000000000182</v>
      </c>
      <c r="L314" s="150">
        <v>435.13</v>
      </c>
      <c r="M314" s="150">
        <f t="shared" si="8"/>
        <v>11.730000000000018</v>
      </c>
      <c r="N314" s="148">
        <f t="shared" si="9"/>
        <v>12.570000000000164</v>
      </c>
      <c r="O314" s="155">
        <v>21</v>
      </c>
      <c r="P314" s="151"/>
      <c r="Q314" s="156"/>
      <c r="R314" s="156"/>
      <c r="S314" s="156"/>
      <c r="T314" s="140"/>
    </row>
    <row r="315" spans="1:20" ht="12.75" outlineLevel="1">
      <c r="A315" s="5">
        <v>39428</v>
      </c>
      <c r="B315" s="3">
        <v>0.4895833333333333</v>
      </c>
      <c r="C315" s="14">
        <v>6686.6</v>
      </c>
      <c r="D315" s="12"/>
      <c r="E315" s="14"/>
      <c r="F315" s="14">
        <v>5</v>
      </c>
      <c r="G315" s="12"/>
      <c r="H315" s="61"/>
      <c r="I315" s="12"/>
      <c r="J315" s="25" t="s">
        <v>24</v>
      </c>
      <c r="K315">
        <f t="shared" si="6"/>
        <v>25.900000000000546</v>
      </c>
      <c r="L315" s="72">
        <v>445.99</v>
      </c>
      <c r="M315" s="76">
        <f t="shared" si="8"/>
        <v>10.860000000000014</v>
      </c>
      <c r="N315" s="12">
        <f t="shared" si="9"/>
        <v>15.040000000000532</v>
      </c>
      <c r="O315" s="132">
        <v>21</v>
      </c>
      <c r="Q315" s="33" t="s">
        <v>26</v>
      </c>
      <c r="R315" s="33" t="s">
        <v>26</v>
      </c>
      <c r="S315" s="33" t="s">
        <v>26</v>
      </c>
      <c r="T315" s="1"/>
    </row>
    <row r="316" spans="1:20" ht="12.75" outlineLevel="1">
      <c r="A316" s="5">
        <v>39429</v>
      </c>
      <c r="B316" s="3">
        <v>0.5625</v>
      </c>
      <c r="C316" s="14">
        <v>6715.9</v>
      </c>
      <c r="D316" s="12"/>
      <c r="E316" s="14"/>
      <c r="F316" s="14">
        <v>7</v>
      </c>
      <c r="G316" s="12"/>
      <c r="H316" s="61"/>
      <c r="I316" s="12"/>
      <c r="J316" s="25" t="s">
        <v>22</v>
      </c>
      <c r="K316">
        <f t="shared" si="6"/>
        <v>29.299999999999272</v>
      </c>
      <c r="L316" s="72">
        <v>458.26</v>
      </c>
      <c r="M316" s="76">
        <f t="shared" si="8"/>
        <v>12.269999999999982</v>
      </c>
      <c r="N316" s="12">
        <f t="shared" si="9"/>
        <v>17.02999999999929</v>
      </c>
      <c r="O316" s="132">
        <v>21</v>
      </c>
      <c r="Q316" s="33"/>
      <c r="R316" s="33"/>
      <c r="S316" s="33"/>
      <c r="T316" s="1"/>
    </row>
    <row r="317" spans="1:20" ht="12.75" outlineLevel="1">
      <c r="A317" s="5">
        <v>39430</v>
      </c>
      <c r="B317" s="3">
        <v>0.4895833333333333</v>
      </c>
      <c r="C317" s="14">
        <v>6746.1</v>
      </c>
      <c r="D317" s="12"/>
      <c r="E317" s="14"/>
      <c r="F317" s="14">
        <v>2</v>
      </c>
      <c r="G317" s="12"/>
      <c r="H317" s="61"/>
      <c r="I317" s="12"/>
      <c r="J317" s="25" t="s">
        <v>24</v>
      </c>
      <c r="K317">
        <f t="shared" si="6"/>
        <v>30.200000000000728</v>
      </c>
      <c r="L317" s="72">
        <v>468.72</v>
      </c>
      <c r="M317" s="76">
        <f t="shared" si="8"/>
        <v>10.460000000000036</v>
      </c>
      <c r="N317" s="44">
        <f t="shared" si="9"/>
        <v>19.74000000000069</v>
      </c>
      <c r="O317" s="132">
        <v>21</v>
      </c>
      <c r="Q317" s="33" t="s">
        <v>26</v>
      </c>
      <c r="R317" s="33"/>
      <c r="S317" s="33" t="s">
        <v>26</v>
      </c>
      <c r="T317" s="1"/>
    </row>
    <row r="318" spans="1:20" ht="12.75" outlineLevel="1">
      <c r="A318" s="5">
        <v>39431</v>
      </c>
      <c r="B318" s="3">
        <v>0.4895833333333333</v>
      </c>
      <c r="C318" s="14">
        <v>6780.3</v>
      </c>
      <c r="D318" s="12"/>
      <c r="E318" s="14"/>
      <c r="F318" s="14">
        <v>2</v>
      </c>
      <c r="G318" s="12"/>
      <c r="H318" s="61"/>
      <c r="I318" s="12"/>
      <c r="J318" s="25" t="s">
        <v>22</v>
      </c>
      <c r="K318">
        <f t="shared" si="6"/>
        <v>34.19999999999982</v>
      </c>
      <c r="L318" s="72">
        <v>479.72</v>
      </c>
      <c r="M318" s="76">
        <f t="shared" si="8"/>
        <v>11</v>
      </c>
      <c r="N318" s="44">
        <f t="shared" si="9"/>
        <v>23.199999999999818</v>
      </c>
      <c r="O318" s="132">
        <v>21</v>
      </c>
      <c r="Q318" s="2"/>
      <c r="R318" s="2"/>
      <c r="S318" s="2"/>
      <c r="T318" s="1"/>
    </row>
    <row r="319" spans="1:20" ht="12.75" outlineLevel="1">
      <c r="A319" s="6">
        <v>39432</v>
      </c>
      <c r="B319" s="20">
        <v>0.4895833333333333</v>
      </c>
      <c r="C319" s="16">
        <v>6822.1</v>
      </c>
      <c r="D319" s="21"/>
      <c r="E319" s="16"/>
      <c r="F319" s="16">
        <v>0</v>
      </c>
      <c r="G319" s="21"/>
      <c r="H319" s="63"/>
      <c r="I319" s="21"/>
      <c r="J319" s="27" t="s">
        <v>24</v>
      </c>
      <c r="K319" s="22">
        <f t="shared" si="6"/>
        <v>41.80000000000018</v>
      </c>
      <c r="L319" s="75">
        <v>490.5</v>
      </c>
      <c r="M319" s="134">
        <f t="shared" si="8"/>
        <v>10.779999999999973</v>
      </c>
      <c r="N319" s="79">
        <f t="shared" si="9"/>
        <v>31.02000000000021</v>
      </c>
      <c r="O319" s="132">
        <v>21</v>
      </c>
      <c r="Q319" s="2"/>
      <c r="R319" s="2"/>
      <c r="S319" s="2"/>
      <c r="T319" s="1"/>
    </row>
    <row r="320" spans="1:20" ht="12.75" outlineLevel="1">
      <c r="A320" s="5">
        <v>39433</v>
      </c>
      <c r="B320" s="3">
        <v>0.4895833333333333</v>
      </c>
      <c r="C320" s="14">
        <v>6858.1</v>
      </c>
      <c r="D320" s="12"/>
      <c r="E320" s="14"/>
      <c r="F320" s="14">
        <v>1</v>
      </c>
      <c r="G320" s="12"/>
      <c r="H320" s="61"/>
      <c r="I320" s="12"/>
      <c r="J320" s="25" t="s">
        <v>24</v>
      </c>
      <c r="K320">
        <f t="shared" si="6"/>
        <v>36</v>
      </c>
      <c r="L320" s="72">
        <v>501.34</v>
      </c>
      <c r="M320" s="76">
        <f t="shared" si="8"/>
        <v>10.839999999999975</v>
      </c>
      <c r="N320" s="44">
        <f t="shared" si="9"/>
        <v>25.160000000000025</v>
      </c>
      <c r="O320" s="132">
        <v>21</v>
      </c>
      <c r="Q320" s="2" t="s">
        <v>26</v>
      </c>
      <c r="R320" s="2"/>
      <c r="S320" s="2" t="s">
        <v>26</v>
      </c>
      <c r="T320" s="1"/>
    </row>
    <row r="321" spans="1:20" ht="12.75" outlineLevel="1">
      <c r="A321" s="5">
        <v>39434</v>
      </c>
      <c r="B321" s="3">
        <v>0.4895833333333333</v>
      </c>
      <c r="C321" s="14">
        <v>6896.3</v>
      </c>
      <c r="D321" s="12"/>
      <c r="E321" s="14"/>
      <c r="F321" s="14">
        <v>0</v>
      </c>
      <c r="G321" s="12"/>
      <c r="H321" s="61"/>
      <c r="I321" s="12" t="s">
        <v>37</v>
      </c>
      <c r="J321" s="25" t="s">
        <v>24</v>
      </c>
      <c r="K321">
        <f t="shared" si="6"/>
        <v>38.19999999999982</v>
      </c>
      <c r="L321" s="72">
        <v>512.28</v>
      </c>
      <c r="M321" s="76">
        <f t="shared" si="8"/>
        <v>10.939999999999998</v>
      </c>
      <c r="N321" s="12">
        <f t="shared" si="9"/>
        <v>27.25999999999982</v>
      </c>
      <c r="O321" s="132">
        <v>21</v>
      </c>
      <c r="Q321" s="2"/>
      <c r="R321" s="2"/>
      <c r="S321" s="2"/>
      <c r="T321" s="1"/>
    </row>
    <row r="322" spans="1:20" ht="12.75" outlineLevel="1">
      <c r="A322" s="5">
        <v>39435</v>
      </c>
      <c r="B322" s="3">
        <v>0.4895833333333333</v>
      </c>
      <c r="C322" s="14">
        <v>6935.1</v>
      </c>
      <c r="D322" s="12"/>
      <c r="E322" s="14"/>
      <c r="F322" s="14">
        <v>-2</v>
      </c>
      <c r="G322" s="12"/>
      <c r="H322" s="61"/>
      <c r="I322" s="12" t="s">
        <v>37</v>
      </c>
      <c r="J322" s="25" t="s">
        <v>36</v>
      </c>
      <c r="K322">
        <f t="shared" si="6"/>
        <v>38.80000000000018</v>
      </c>
      <c r="L322" s="72">
        <v>523.32</v>
      </c>
      <c r="M322" s="76">
        <f t="shared" si="8"/>
        <v>11.040000000000077</v>
      </c>
      <c r="N322" s="12">
        <f t="shared" si="9"/>
        <v>27.760000000000105</v>
      </c>
      <c r="O322" s="132">
        <v>21</v>
      </c>
      <c r="Q322" s="2"/>
      <c r="R322" s="2" t="s">
        <v>26</v>
      </c>
      <c r="S322" s="2"/>
      <c r="T322" s="1"/>
    </row>
    <row r="323" spans="1:20" ht="12.75" outlineLevel="1">
      <c r="A323" s="5">
        <v>39436</v>
      </c>
      <c r="B323" s="3">
        <v>0.4895833333333333</v>
      </c>
      <c r="C323" s="14">
        <v>6971.3</v>
      </c>
      <c r="D323" s="12"/>
      <c r="E323" s="14"/>
      <c r="F323" s="14">
        <v>-2</v>
      </c>
      <c r="G323" s="12"/>
      <c r="H323" s="61"/>
      <c r="I323" s="12" t="s">
        <v>37</v>
      </c>
      <c r="J323" s="25" t="s">
        <v>36</v>
      </c>
      <c r="K323">
        <f t="shared" si="6"/>
        <v>36.19999999999982</v>
      </c>
      <c r="L323" s="72">
        <v>534.29</v>
      </c>
      <c r="M323" s="76">
        <f t="shared" si="8"/>
        <v>10.969999999999914</v>
      </c>
      <c r="N323" s="12">
        <f t="shared" si="9"/>
        <v>25.229999999999905</v>
      </c>
      <c r="O323" s="34">
        <v>20.5</v>
      </c>
      <c r="Q323" s="2" t="s">
        <v>26</v>
      </c>
      <c r="R323" s="2"/>
      <c r="S323" s="2"/>
      <c r="T323" s="1"/>
    </row>
    <row r="324" spans="1:20" ht="12.75" outlineLevel="1">
      <c r="A324" s="5">
        <v>39437</v>
      </c>
      <c r="B324" s="3">
        <v>0.4895833333333333</v>
      </c>
      <c r="C324" s="14">
        <v>7013.4</v>
      </c>
      <c r="D324" s="12"/>
      <c r="E324" s="14">
        <v>-8</v>
      </c>
      <c r="F324" s="14">
        <v>-4</v>
      </c>
      <c r="G324" s="12"/>
      <c r="H324" s="61"/>
      <c r="I324" s="12" t="s">
        <v>37</v>
      </c>
      <c r="J324" s="25" t="s">
        <v>24</v>
      </c>
      <c r="K324">
        <f t="shared" si="6"/>
        <v>42.099999999999454</v>
      </c>
      <c r="L324" s="72">
        <v>545.26</v>
      </c>
      <c r="M324" s="76">
        <f t="shared" si="8"/>
        <v>10.970000000000027</v>
      </c>
      <c r="N324" s="12">
        <f t="shared" si="9"/>
        <v>31.129999999999427</v>
      </c>
      <c r="O324" s="34">
        <v>20.5</v>
      </c>
      <c r="Q324" s="2" t="s">
        <v>25</v>
      </c>
      <c r="R324" s="2"/>
      <c r="S324" s="2" t="s">
        <v>26</v>
      </c>
      <c r="T324" s="1"/>
    </row>
    <row r="325" spans="1:20" ht="12.75" outlineLevel="1">
      <c r="A325" s="5">
        <v>39438</v>
      </c>
      <c r="B325" s="3">
        <v>0.4895833333333333</v>
      </c>
      <c r="C325" s="14">
        <v>7053.9</v>
      </c>
      <c r="D325" s="12"/>
      <c r="E325" s="14"/>
      <c r="F325" s="14">
        <v>-5</v>
      </c>
      <c r="G325" s="12"/>
      <c r="H325" s="61"/>
      <c r="I325" s="34" t="s">
        <v>38</v>
      </c>
      <c r="J325" s="25" t="s">
        <v>24</v>
      </c>
      <c r="K325">
        <f t="shared" si="6"/>
        <v>40.5</v>
      </c>
      <c r="L325" s="72">
        <v>556.07</v>
      </c>
      <c r="M325" s="76">
        <f t="shared" si="8"/>
        <v>10.81000000000006</v>
      </c>
      <c r="N325" s="12">
        <f t="shared" si="9"/>
        <v>29.68999999999994</v>
      </c>
      <c r="O325" s="34">
        <v>20.5</v>
      </c>
      <c r="Q325" s="2"/>
      <c r="R325" s="2"/>
      <c r="S325" s="2"/>
      <c r="T325" s="1"/>
    </row>
    <row r="326" spans="1:20" ht="12.75" outlineLevel="1">
      <c r="A326" s="6">
        <v>39439</v>
      </c>
      <c r="B326" s="20">
        <v>0.5069444444444444</v>
      </c>
      <c r="C326" s="16">
        <v>7096.5</v>
      </c>
      <c r="D326" s="21"/>
      <c r="E326" s="16"/>
      <c r="F326" s="16">
        <v>-3</v>
      </c>
      <c r="G326" s="21"/>
      <c r="H326" s="63"/>
      <c r="I326" s="21" t="s">
        <v>38</v>
      </c>
      <c r="J326" s="27" t="s">
        <v>24</v>
      </c>
      <c r="K326" s="22">
        <f t="shared" si="6"/>
        <v>42.600000000000364</v>
      </c>
      <c r="L326" s="75">
        <v>567.05</v>
      </c>
      <c r="M326" s="134">
        <f t="shared" si="8"/>
        <v>10.979999999999905</v>
      </c>
      <c r="N326" s="21">
        <f t="shared" si="9"/>
        <v>31.62000000000046</v>
      </c>
      <c r="O326" s="132">
        <v>20</v>
      </c>
      <c r="Q326" s="2"/>
      <c r="R326" s="2"/>
      <c r="S326" s="2"/>
      <c r="T326" s="1"/>
    </row>
    <row r="327" spans="1:20" ht="12.75" outlineLevel="1">
      <c r="A327" s="5">
        <v>39440</v>
      </c>
      <c r="B327" s="3">
        <v>0.4895833333333333</v>
      </c>
      <c r="C327" s="14">
        <v>7134.2</v>
      </c>
      <c r="D327" s="12"/>
      <c r="E327" s="14"/>
      <c r="F327" s="14">
        <v>-2</v>
      </c>
      <c r="G327" s="12"/>
      <c r="H327" s="61"/>
      <c r="I327" s="34" t="s">
        <v>38</v>
      </c>
      <c r="J327" s="25" t="s">
        <v>24</v>
      </c>
      <c r="K327">
        <f t="shared" si="6"/>
        <v>37.69999999999982</v>
      </c>
      <c r="L327" s="72">
        <v>577.67</v>
      </c>
      <c r="M327" s="76">
        <f t="shared" si="8"/>
        <v>10.620000000000005</v>
      </c>
      <c r="N327" s="12">
        <f t="shared" si="9"/>
        <v>27.079999999999814</v>
      </c>
      <c r="O327" s="34">
        <v>20</v>
      </c>
      <c r="Q327" s="2" t="s">
        <v>26</v>
      </c>
      <c r="R327" s="2" t="s">
        <v>26</v>
      </c>
      <c r="S327" s="2" t="s">
        <v>26</v>
      </c>
      <c r="T327" s="1"/>
    </row>
    <row r="328" spans="1:20" ht="12.75" outlineLevel="1">
      <c r="A328" s="5">
        <v>39441</v>
      </c>
      <c r="B328" s="3">
        <v>0.4895833333333333</v>
      </c>
      <c r="C328" s="14">
        <v>7172.7</v>
      </c>
      <c r="D328" s="12"/>
      <c r="E328" s="14"/>
      <c r="F328" s="14">
        <v>-1</v>
      </c>
      <c r="G328" s="12"/>
      <c r="H328" s="61"/>
      <c r="I328" s="34" t="s">
        <v>38</v>
      </c>
      <c r="J328" s="25" t="s">
        <v>24</v>
      </c>
      <c r="K328">
        <f t="shared" si="6"/>
        <v>38.5</v>
      </c>
      <c r="L328" s="72">
        <v>588.42</v>
      </c>
      <c r="M328" s="76">
        <f t="shared" si="8"/>
        <v>10.75</v>
      </c>
      <c r="N328" s="12">
        <f t="shared" si="9"/>
        <v>27.75</v>
      </c>
      <c r="O328" s="34">
        <v>20</v>
      </c>
      <c r="Q328" s="2" t="s">
        <v>26</v>
      </c>
      <c r="R328" s="2"/>
      <c r="S328" s="2"/>
      <c r="T328" s="1"/>
    </row>
    <row r="329" spans="1:20" ht="12.75" outlineLevel="1">
      <c r="A329" s="5">
        <v>39442</v>
      </c>
      <c r="B329" s="3">
        <v>0.4895833333333333</v>
      </c>
      <c r="C329" s="14">
        <v>7214.7</v>
      </c>
      <c r="D329" s="12"/>
      <c r="E329" s="14"/>
      <c r="F329" s="14">
        <v>-1</v>
      </c>
      <c r="G329" s="12"/>
      <c r="H329" s="61"/>
      <c r="I329" s="34" t="s">
        <v>38</v>
      </c>
      <c r="J329" s="25" t="s">
        <v>24</v>
      </c>
      <c r="K329">
        <f t="shared" si="6"/>
        <v>42</v>
      </c>
      <c r="L329" s="72">
        <v>599.19</v>
      </c>
      <c r="M329" s="76">
        <f t="shared" si="8"/>
        <v>10.770000000000095</v>
      </c>
      <c r="N329" s="12">
        <f t="shared" si="9"/>
        <v>31.229999999999905</v>
      </c>
      <c r="O329" s="34">
        <v>20</v>
      </c>
      <c r="Q329" s="2"/>
      <c r="R329" s="2"/>
      <c r="S329" s="2"/>
      <c r="T329" s="1"/>
    </row>
    <row r="330" spans="1:20" ht="12.75" outlineLevel="1">
      <c r="A330" s="5">
        <v>39443</v>
      </c>
      <c r="B330" s="3">
        <v>0.4895833333333333</v>
      </c>
      <c r="C330" s="14">
        <v>7247</v>
      </c>
      <c r="D330" s="12"/>
      <c r="E330" s="14"/>
      <c r="F330" s="14">
        <v>2</v>
      </c>
      <c r="G330" s="12"/>
      <c r="H330" s="61"/>
      <c r="I330" s="34" t="s">
        <v>38</v>
      </c>
      <c r="J330" s="25" t="s">
        <v>28</v>
      </c>
      <c r="K330">
        <f t="shared" si="6"/>
        <v>32.30000000000018</v>
      </c>
      <c r="L330" s="72">
        <v>610.08</v>
      </c>
      <c r="M330" s="76">
        <f t="shared" si="8"/>
        <v>10.889999999999986</v>
      </c>
      <c r="N330" s="12">
        <f t="shared" si="9"/>
        <v>21.410000000000196</v>
      </c>
      <c r="O330" s="34">
        <v>20</v>
      </c>
      <c r="Q330" s="2"/>
      <c r="R330" s="2"/>
      <c r="S330" s="2"/>
      <c r="T330" s="1"/>
    </row>
    <row r="331" spans="1:20" ht="12.75" outlineLevel="1">
      <c r="A331" s="5">
        <v>39444</v>
      </c>
      <c r="B331" s="3">
        <v>0.4895833333333333</v>
      </c>
      <c r="C331" s="14">
        <v>7277.4</v>
      </c>
      <c r="D331" s="12"/>
      <c r="E331" s="14"/>
      <c r="F331" s="14">
        <v>3</v>
      </c>
      <c r="G331" s="12"/>
      <c r="H331" s="61"/>
      <c r="I331" s="34" t="s">
        <v>41</v>
      </c>
      <c r="J331" s="25" t="s">
        <v>28</v>
      </c>
      <c r="K331">
        <f t="shared" si="6"/>
        <v>30.399999999999636</v>
      </c>
      <c r="L331" s="72">
        <v>621.11</v>
      </c>
      <c r="M331" s="76">
        <f t="shared" si="8"/>
        <v>11.029999999999973</v>
      </c>
      <c r="N331" s="12">
        <f t="shared" si="9"/>
        <v>19.369999999999663</v>
      </c>
      <c r="O331" s="34">
        <v>20</v>
      </c>
      <c r="Q331" s="2" t="s">
        <v>26</v>
      </c>
      <c r="R331" s="2"/>
      <c r="S331" s="2"/>
      <c r="T331" s="1"/>
    </row>
    <row r="332" spans="1:20" ht="12.75" outlineLevel="1">
      <c r="A332" s="5">
        <v>39445</v>
      </c>
      <c r="B332" s="3">
        <v>0.4895833333333333</v>
      </c>
      <c r="C332" s="14">
        <v>7310.8</v>
      </c>
      <c r="D332" s="12"/>
      <c r="E332" s="14"/>
      <c r="F332" s="14">
        <v>1</v>
      </c>
      <c r="G332" s="12"/>
      <c r="H332" s="61"/>
      <c r="I332" s="34" t="s">
        <v>42</v>
      </c>
      <c r="J332" s="25" t="s">
        <v>28</v>
      </c>
      <c r="K332">
        <f t="shared" si="6"/>
        <v>33.400000000000546</v>
      </c>
      <c r="L332" s="72">
        <v>632.04</v>
      </c>
      <c r="M332" s="76">
        <f t="shared" si="8"/>
        <v>10.92999999999995</v>
      </c>
      <c r="N332" s="12">
        <f t="shared" si="9"/>
        <v>22.470000000000596</v>
      </c>
      <c r="O332" s="34">
        <v>20</v>
      </c>
      <c r="Q332" s="2"/>
      <c r="R332" s="2"/>
      <c r="S332" s="2" t="s">
        <v>25</v>
      </c>
      <c r="T332" s="1"/>
    </row>
    <row r="333" spans="1:20" ht="12.75" outlineLevel="1">
      <c r="A333" s="6">
        <v>39446</v>
      </c>
      <c r="B333" s="20">
        <v>0.4895833333333333</v>
      </c>
      <c r="C333" s="16">
        <v>7338.1</v>
      </c>
      <c r="D333" s="21"/>
      <c r="E333" s="16"/>
      <c r="F333" s="16">
        <v>5</v>
      </c>
      <c r="G333" s="21"/>
      <c r="H333" s="63"/>
      <c r="I333" s="21" t="s">
        <v>42</v>
      </c>
      <c r="J333" s="27" t="s">
        <v>28</v>
      </c>
      <c r="K333" s="22">
        <f t="shared" si="6"/>
        <v>27.300000000000182</v>
      </c>
      <c r="L333" s="75">
        <v>642.99</v>
      </c>
      <c r="M333" s="134">
        <f t="shared" si="8"/>
        <v>10.950000000000045</v>
      </c>
      <c r="N333" s="21">
        <f t="shared" si="9"/>
        <v>16.350000000000136</v>
      </c>
      <c r="O333" s="132">
        <v>20</v>
      </c>
      <c r="Q333" s="2" t="s">
        <v>26</v>
      </c>
      <c r="R333" s="2" t="s">
        <v>26</v>
      </c>
      <c r="S333" s="2" t="s">
        <v>26</v>
      </c>
      <c r="T333" s="1"/>
    </row>
    <row r="334" spans="1:20" s="54" customFormat="1" ht="12.75">
      <c r="A334" s="49">
        <v>39447</v>
      </c>
      <c r="B334" s="55">
        <v>0.4895833333333333</v>
      </c>
      <c r="C334" s="51">
        <v>7367.3</v>
      </c>
      <c r="D334" s="52"/>
      <c r="E334" s="51"/>
      <c r="F334" s="51">
        <v>4</v>
      </c>
      <c r="G334" s="52"/>
      <c r="H334" s="64"/>
      <c r="I334" s="52" t="s">
        <v>43</v>
      </c>
      <c r="J334" s="53" t="s">
        <v>24</v>
      </c>
      <c r="K334" s="54">
        <f t="shared" si="6"/>
        <v>29.199999999999818</v>
      </c>
      <c r="L334" s="77">
        <v>654.03</v>
      </c>
      <c r="M334" s="77">
        <f t="shared" si="8"/>
        <v>11.039999999999964</v>
      </c>
      <c r="N334" s="52">
        <f t="shared" si="9"/>
        <v>18.159999999999854</v>
      </c>
      <c r="O334" s="34">
        <v>20</v>
      </c>
      <c r="P334" s="56"/>
      <c r="Q334" s="50" t="s">
        <v>26</v>
      </c>
      <c r="R334" s="50"/>
      <c r="S334" s="50"/>
      <c r="T334" s="50"/>
    </row>
    <row r="335" spans="1:20" ht="12.75" outlineLevel="1">
      <c r="A335" s="4">
        <v>39448</v>
      </c>
      <c r="B335" s="7">
        <v>0.4895833333333333</v>
      </c>
      <c r="C335" s="17">
        <v>7398.5</v>
      </c>
      <c r="D335" s="34"/>
      <c r="F335" s="176">
        <v>1</v>
      </c>
      <c r="G335" s="34"/>
      <c r="H335" s="65" t="s">
        <v>46</v>
      </c>
      <c r="I335" s="34" t="s">
        <v>41</v>
      </c>
      <c r="J335" s="29" t="s">
        <v>24</v>
      </c>
      <c r="K335" s="57">
        <f t="shared" si="6"/>
        <v>31.199999999999818</v>
      </c>
      <c r="L335" s="78">
        <v>664.8</v>
      </c>
      <c r="M335" s="76">
        <f t="shared" si="8"/>
        <v>10.769999999999982</v>
      </c>
      <c r="N335" s="34">
        <f t="shared" si="9"/>
        <v>20.429999999999836</v>
      </c>
      <c r="O335" s="34">
        <v>20</v>
      </c>
      <c r="Q335" s="2"/>
      <c r="R335" s="2"/>
      <c r="S335" s="2" t="s">
        <v>26</v>
      </c>
      <c r="T335" s="1"/>
    </row>
    <row r="336" spans="1:20" ht="12.75" outlineLevel="1">
      <c r="A336" s="4">
        <v>39449</v>
      </c>
      <c r="B336" s="7">
        <v>0.4895833333333333</v>
      </c>
      <c r="C336" s="17">
        <v>7435.8</v>
      </c>
      <c r="D336" s="34"/>
      <c r="F336" s="176">
        <v>-1</v>
      </c>
      <c r="G336" s="34"/>
      <c r="H336" s="65" t="s">
        <v>46</v>
      </c>
      <c r="I336" s="34" t="s">
        <v>43</v>
      </c>
      <c r="J336" s="29" t="s">
        <v>28</v>
      </c>
      <c r="K336" s="57">
        <f t="shared" si="6"/>
        <v>37.30000000000018</v>
      </c>
      <c r="L336" s="78">
        <v>675.55</v>
      </c>
      <c r="M336" s="76">
        <f t="shared" si="8"/>
        <v>10.75</v>
      </c>
      <c r="N336" s="34">
        <f t="shared" si="9"/>
        <v>26.550000000000182</v>
      </c>
      <c r="O336" s="34">
        <v>20</v>
      </c>
      <c r="Q336" s="2" t="s">
        <v>26</v>
      </c>
      <c r="R336" s="2" t="s">
        <v>25</v>
      </c>
      <c r="S336" s="2"/>
      <c r="T336" s="1"/>
    </row>
    <row r="337" spans="1:20" ht="12.75" outlineLevel="1">
      <c r="A337" s="4">
        <v>39450</v>
      </c>
      <c r="B337" s="7">
        <v>0.4895833333333333</v>
      </c>
      <c r="C337" s="17">
        <v>7468.5</v>
      </c>
      <c r="D337" s="34"/>
      <c r="F337" s="176">
        <v>1</v>
      </c>
      <c r="G337" s="34"/>
      <c r="H337" s="65" t="s">
        <v>46</v>
      </c>
      <c r="I337" s="34" t="s">
        <v>43</v>
      </c>
      <c r="J337" s="29" t="s">
        <v>28</v>
      </c>
      <c r="K337" s="57">
        <f t="shared" si="6"/>
        <v>32.69999999999982</v>
      </c>
      <c r="L337" s="78">
        <v>686.08</v>
      </c>
      <c r="M337" s="76">
        <f t="shared" si="8"/>
        <v>10.530000000000086</v>
      </c>
      <c r="N337" s="34">
        <f t="shared" si="9"/>
        <v>22.16999999999973</v>
      </c>
      <c r="O337" s="34">
        <v>20</v>
      </c>
      <c r="Q337" s="2"/>
      <c r="R337" s="2"/>
      <c r="S337" s="2"/>
      <c r="T337" s="1"/>
    </row>
    <row r="338" spans="1:20" ht="12.75" outlineLevel="1">
      <c r="A338" s="4">
        <v>39451</v>
      </c>
      <c r="B338" s="7">
        <v>0.4895833333333333</v>
      </c>
      <c r="C338" s="17">
        <v>7501.2</v>
      </c>
      <c r="D338" s="34"/>
      <c r="F338" s="176">
        <v>1</v>
      </c>
      <c r="G338" s="34"/>
      <c r="H338" s="65" t="s">
        <v>46</v>
      </c>
      <c r="I338" s="34" t="s">
        <v>43</v>
      </c>
      <c r="J338" s="29" t="s">
        <v>28</v>
      </c>
      <c r="K338" s="57">
        <f t="shared" si="6"/>
        <v>32.69999999999982</v>
      </c>
      <c r="L338" s="78">
        <v>696.11</v>
      </c>
      <c r="M338" s="76">
        <f t="shared" si="8"/>
        <v>10.029999999999973</v>
      </c>
      <c r="N338" s="34">
        <f t="shared" si="9"/>
        <v>22.669999999999845</v>
      </c>
      <c r="O338" s="34">
        <v>20</v>
      </c>
      <c r="Q338" s="2"/>
      <c r="R338" s="2"/>
      <c r="S338" s="2"/>
      <c r="T338" s="1"/>
    </row>
    <row r="339" spans="1:20" ht="12.75" outlineLevel="1">
      <c r="A339" s="4">
        <v>39452</v>
      </c>
      <c r="B339" s="7">
        <v>0.4895833333333333</v>
      </c>
      <c r="C339" s="17">
        <v>7535.6</v>
      </c>
      <c r="D339" s="34"/>
      <c r="F339" s="176">
        <v>4</v>
      </c>
      <c r="G339" s="34"/>
      <c r="H339" s="65" t="s">
        <v>46</v>
      </c>
      <c r="I339" s="34" t="s">
        <v>42</v>
      </c>
      <c r="J339" s="29" t="s">
        <v>28</v>
      </c>
      <c r="K339" s="57">
        <f aca="true" t="shared" si="10" ref="K339:K360">SUM(C339-C338)</f>
        <v>34.400000000000546</v>
      </c>
      <c r="L339" s="78">
        <v>707</v>
      </c>
      <c r="M339" s="76">
        <f t="shared" si="8"/>
        <v>10.889999999999986</v>
      </c>
      <c r="N339" s="34">
        <f t="shared" si="9"/>
        <v>23.51000000000056</v>
      </c>
      <c r="O339" s="34">
        <v>20</v>
      </c>
      <c r="Q339" s="2" t="s">
        <v>26</v>
      </c>
      <c r="R339" s="2" t="s">
        <v>26</v>
      </c>
      <c r="S339" s="2" t="s">
        <v>26</v>
      </c>
      <c r="T339" s="1"/>
    </row>
    <row r="340" spans="1:20" ht="12.75" outlineLevel="1">
      <c r="A340" s="46">
        <v>39453</v>
      </c>
      <c r="B340" s="7">
        <v>0.4895833333333333</v>
      </c>
      <c r="C340" s="17">
        <v>7558.5</v>
      </c>
      <c r="D340" s="34"/>
      <c r="F340" s="176">
        <v>7</v>
      </c>
      <c r="G340" s="34"/>
      <c r="H340" s="65" t="s">
        <v>46</v>
      </c>
      <c r="I340" s="34" t="s">
        <v>43</v>
      </c>
      <c r="J340" s="29" t="s">
        <v>22</v>
      </c>
      <c r="K340" s="57">
        <f t="shared" si="10"/>
        <v>22.899999999999636</v>
      </c>
      <c r="L340" s="78">
        <v>717.19</v>
      </c>
      <c r="M340" s="76">
        <f t="shared" si="8"/>
        <v>10.190000000000055</v>
      </c>
      <c r="N340" s="34">
        <f t="shared" si="9"/>
        <v>12.709999999999582</v>
      </c>
      <c r="O340" s="132">
        <v>20</v>
      </c>
      <c r="Q340" s="2"/>
      <c r="R340" s="2"/>
      <c r="S340" s="2"/>
      <c r="T340" s="1"/>
    </row>
    <row r="341" spans="1:20" ht="12.75" outlineLevel="1">
      <c r="A341" s="5">
        <v>39454</v>
      </c>
      <c r="B341" s="7">
        <v>0.4895833333333333</v>
      </c>
      <c r="C341" s="17">
        <v>7587.3</v>
      </c>
      <c r="D341" s="34"/>
      <c r="F341" s="176">
        <v>7</v>
      </c>
      <c r="G341" s="34"/>
      <c r="H341" s="65" t="s">
        <v>46</v>
      </c>
      <c r="I341" s="34" t="s">
        <v>43</v>
      </c>
      <c r="J341" s="29" t="s">
        <v>24</v>
      </c>
      <c r="K341" s="57">
        <f t="shared" si="10"/>
        <v>28.800000000000182</v>
      </c>
      <c r="L341" s="78">
        <v>727.5</v>
      </c>
      <c r="M341" s="76">
        <f t="shared" si="8"/>
        <v>10.309999999999945</v>
      </c>
      <c r="N341" s="34">
        <f t="shared" si="9"/>
        <v>18.490000000000236</v>
      </c>
      <c r="O341" s="34">
        <v>20</v>
      </c>
      <c r="Q341" s="2"/>
      <c r="R341" s="2"/>
      <c r="S341" s="2"/>
      <c r="T341" s="1"/>
    </row>
    <row r="342" spans="1:20" ht="12.75" outlineLevel="1">
      <c r="A342" s="4">
        <v>39455</v>
      </c>
      <c r="B342" s="7">
        <v>0.4895833333333333</v>
      </c>
      <c r="C342" s="17">
        <v>7611.2</v>
      </c>
      <c r="D342" s="34"/>
      <c r="F342" s="176">
        <v>6</v>
      </c>
      <c r="G342" s="34"/>
      <c r="H342" s="65" t="s">
        <v>46</v>
      </c>
      <c r="I342" s="34" t="s">
        <v>43</v>
      </c>
      <c r="J342" s="29" t="s">
        <v>28</v>
      </c>
      <c r="K342" s="57">
        <f t="shared" si="10"/>
        <v>23.899999999999636</v>
      </c>
      <c r="L342" s="78">
        <v>737.19</v>
      </c>
      <c r="M342" s="76">
        <f t="shared" si="8"/>
        <v>9.690000000000055</v>
      </c>
      <c r="N342" s="34">
        <f t="shared" si="9"/>
        <v>14.209999999999582</v>
      </c>
      <c r="O342" s="34">
        <v>20</v>
      </c>
      <c r="Q342" s="2"/>
      <c r="R342" s="2"/>
      <c r="S342" s="2"/>
      <c r="T342" s="1"/>
    </row>
    <row r="343" spans="1:20" ht="12.75" outlineLevel="1">
      <c r="A343" s="4">
        <v>39456</v>
      </c>
      <c r="B343" s="7">
        <v>0.4895833333333333</v>
      </c>
      <c r="C343" s="17">
        <v>7639.7</v>
      </c>
      <c r="D343" s="34"/>
      <c r="F343" s="176">
        <v>3</v>
      </c>
      <c r="G343" s="34"/>
      <c r="H343" s="65" t="s">
        <v>46</v>
      </c>
      <c r="I343" s="34" t="s">
        <v>41</v>
      </c>
      <c r="J343" s="29" t="s">
        <v>24</v>
      </c>
      <c r="K343" s="57">
        <f t="shared" si="10"/>
        <v>28.5</v>
      </c>
      <c r="L343" s="78">
        <v>746.88</v>
      </c>
      <c r="M343" s="76">
        <f aca="true" t="shared" si="11" ref="M343:M360">SUM(L343-L342)</f>
        <v>9.68999999999994</v>
      </c>
      <c r="N343" s="34">
        <f t="shared" si="9"/>
        <v>18.81000000000006</v>
      </c>
      <c r="O343" s="34">
        <v>20</v>
      </c>
      <c r="Q343" s="2"/>
      <c r="R343" s="2" t="s">
        <v>25</v>
      </c>
      <c r="S343" s="2" t="s">
        <v>26</v>
      </c>
      <c r="T343" s="1"/>
    </row>
    <row r="344" spans="1:20" ht="12.75" outlineLevel="1">
      <c r="A344" s="4">
        <v>39457</v>
      </c>
      <c r="B344" s="7">
        <v>0.5</v>
      </c>
      <c r="C344" s="17">
        <v>7667.9</v>
      </c>
      <c r="D344" s="34"/>
      <c r="F344" s="176">
        <v>4</v>
      </c>
      <c r="G344" s="34"/>
      <c r="H344" s="65" t="s">
        <v>46</v>
      </c>
      <c r="I344" s="34" t="s">
        <v>42</v>
      </c>
      <c r="J344" s="29" t="s">
        <v>28</v>
      </c>
      <c r="K344" s="57">
        <f t="shared" si="10"/>
        <v>28.199999999999818</v>
      </c>
      <c r="L344" s="78">
        <v>756.71</v>
      </c>
      <c r="M344" s="76">
        <f t="shared" si="11"/>
        <v>9.830000000000041</v>
      </c>
      <c r="N344" s="34">
        <f t="shared" si="9"/>
        <v>18.369999999999777</v>
      </c>
      <c r="O344" s="34">
        <v>20</v>
      </c>
      <c r="Q344" s="2" t="s">
        <v>26</v>
      </c>
      <c r="R344" s="2"/>
      <c r="S344" s="2"/>
      <c r="T344" s="1"/>
    </row>
    <row r="345" spans="1:20" ht="12.75" outlineLevel="1">
      <c r="A345" s="4">
        <v>39458</v>
      </c>
      <c r="B345" s="7">
        <v>0.4895833333333333</v>
      </c>
      <c r="C345" s="17">
        <v>7690.1</v>
      </c>
      <c r="D345" s="34"/>
      <c r="F345" s="176">
        <v>9</v>
      </c>
      <c r="G345" s="34"/>
      <c r="H345" s="65" t="s">
        <v>45</v>
      </c>
      <c r="I345" s="34" t="s">
        <v>43</v>
      </c>
      <c r="J345" s="29" t="s">
        <v>28</v>
      </c>
      <c r="K345" s="57">
        <f t="shared" si="10"/>
        <v>22.200000000000728</v>
      </c>
      <c r="L345" s="78">
        <v>766.95</v>
      </c>
      <c r="M345" s="76">
        <f t="shared" si="11"/>
        <v>10.240000000000009</v>
      </c>
      <c r="N345" s="34">
        <f t="shared" si="9"/>
        <v>11.960000000000719</v>
      </c>
      <c r="O345" s="34">
        <v>20</v>
      </c>
      <c r="Q345" s="2"/>
      <c r="R345" s="2"/>
      <c r="S345" s="2"/>
      <c r="T345" s="1"/>
    </row>
    <row r="346" spans="1:20" ht="12.75" outlineLevel="1">
      <c r="A346" s="4">
        <v>39459</v>
      </c>
      <c r="B346" s="7">
        <v>0.4895833333333333</v>
      </c>
      <c r="C346" s="17">
        <v>7711.6</v>
      </c>
      <c r="D346" s="34"/>
      <c r="F346" s="176">
        <v>8</v>
      </c>
      <c r="G346" s="34"/>
      <c r="H346" s="65" t="s">
        <v>45</v>
      </c>
      <c r="I346" s="34" t="s">
        <v>44</v>
      </c>
      <c r="J346" s="29" t="s">
        <v>28</v>
      </c>
      <c r="K346" s="57">
        <f t="shared" si="10"/>
        <v>21.5</v>
      </c>
      <c r="L346" s="78">
        <v>777.36</v>
      </c>
      <c r="M346" s="76">
        <f t="shared" si="11"/>
        <v>10.409999999999968</v>
      </c>
      <c r="N346" s="34">
        <f t="shared" si="9"/>
        <v>11.090000000000032</v>
      </c>
      <c r="O346" s="34">
        <v>21</v>
      </c>
      <c r="Q346" s="2"/>
      <c r="R346" s="2"/>
      <c r="S346" s="2" t="s">
        <v>26</v>
      </c>
      <c r="T346" s="1"/>
    </row>
    <row r="347" spans="1:20" ht="12.75" outlineLevel="1">
      <c r="A347" s="46">
        <v>39460</v>
      </c>
      <c r="B347" s="7">
        <v>0.4895833333333333</v>
      </c>
      <c r="C347" s="17">
        <v>7744.4</v>
      </c>
      <c r="D347" s="34"/>
      <c r="F347" s="176">
        <v>1</v>
      </c>
      <c r="G347" s="34"/>
      <c r="H347" s="65" t="s">
        <v>46</v>
      </c>
      <c r="I347" s="34" t="s">
        <v>37</v>
      </c>
      <c r="J347" s="29" t="s">
        <v>24</v>
      </c>
      <c r="K347" s="57">
        <f t="shared" si="10"/>
        <v>32.79999999999927</v>
      </c>
      <c r="L347" s="78">
        <v>787.38</v>
      </c>
      <c r="M347" s="76">
        <f t="shared" si="11"/>
        <v>10.019999999999982</v>
      </c>
      <c r="N347" s="34">
        <f t="shared" si="9"/>
        <v>22.77999999999929</v>
      </c>
      <c r="O347" s="34">
        <v>20.5</v>
      </c>
      <c r="Q347" s="2" t="s">
        <v>26</v>
      </c>
      <c r="R347" s="2" t="s">
        <v>26</v>
      </c>
      <c r="S347" s="2"/>
      <c r="T347" s="1"/>
    </row>
    <row r="348" spans="1:20" ht="12.75" outlineLevel="1">
      <c r="A348" s="5">
        <v>39461</v>
      </c>
      <c r="B348" s="7">
        <v>0.4895833333333333</v>
      </c>
      <c r="C348" s="17">
        <v>7777.4</v>
      </c>
      <c r="D348" s="34"/>
      <c r="F348" s="176">
        <v>2</v>
      </c>
      <c r="G348" s="34"/>
      <c r="H348" s="65" t="s">
        <v>46</v>
      </c>
      <c r="I348" s="34" t="s">
        <v>41</v>
      </c>
      <c r="J348" s="29" t="s">
        <v>24</v>
      </c>
      <c r="K348" s="57">
        <f t="shared" si="10"/>
        <v>33</v>
      </c>
      <c r="L348" s="78">
        <v>798.14</v>
      </c>
      <c r="M348" s="76">
        <f t="shared" si="11"/>
        <v>10.759999999999991</v>
      </c>
      <c r="N348" s="34">
        <f t="shared" si="9"/>
        <v>22.24000000000001</v>
      </c>
      <c r="O348" s="34">
        <v>20.5</v>
      </c>
      <c r="Q348" s="2" t="s">
        <v>26</v>
      </c>
      <c r="R348" s="2"/>
      <c r="S348" s="2"/>
      <c r="T348" s="1"/>
    </row>
    <row r="349" spans="1:20" s="98" customFormat="1" ht="12.75" outlineLevel="1">
      <c r="A349" s="110">
        <v>39462</v>
      </c>
      <c r="B349" s="111">
        <v>0.4895833333333333</v>
      </c>
      <c r="C349" s="112">
        <v>7799.4</v>
      </c>
      <c r="D349" s="96"/>
      <c r="E349" s="112"/>
      <c r="F349" s="177">
        <v>10</v>
      </c>
      <c r="G349" s="96"/>
      <c r="H349" s="95" t="s">
        <v>45</v>
      </c>
      <c r="I349" s="96" t="s">
        <v>47</v>
      </c>
      <c r="J349" s="113" t="s">
        <v>28</v>
      </c>
      <c r="K349" s="98">
        <f t="shared" si="10"/>
        <v>22</v>
      </c>
      <c r="L349" s="99">
        <v>808.48</v>
      </c>
      <c r="M349" s="99">
        <f t="shared" si="11"/>
        <v>10.340000000000032</v>
      </c>
      <c r="N349" s="96">
        <f t="shared" si="9"/>
        <v>11.659999999999968</v>
      </c>
      <c r="O349" s="34">
        <v>20.5</v>
      </c>
      <c r="P349" s="100"/>
      <c r="Q349" s="94" t="s">
        <v>26</v>
      </c>
      <c r="R349" s="94"/>
      <c r="S349" s="94"/>
      <c r="T349" s="94"/>
    </row>
    <row r="350" spans="1:20" s="98" customFormat="1" ht="12.75" outlineLevel="1">
      <c r="A350" s="110">
        <v>39463</v>
      </c>
      <c r="B350" s="111">
        <v>0.4895833333333333</v>
      </c>
      <c r="C350" s="112">
        <v>7819.7</v>
      </c>
      <c r="D350" s="96"/>
      <c r="E350" s="112"/>
      <c r="F350" s="177">
        <v>11</v>
      </c>
      <c r="G350" s="96"/>
      <c r="H350" s="95" t="s">
        <v>45</v>
      </c>
      <c r="I350" s="96" t="s">
        <v>44</v>
      </c>
      <c r="J350" s="113" t="s">
        <v>28</v>
      </c>
      <c r="K350" s="98">
        <f t="shared" si="10"/>
        <v>20.300000000000182</v>
      </c>
      <c r="L350" s="99">
        <v>819.16</v>
      </c>
      <c r="M350" s="99">
        <f t="shared" si="11"/>
        <v>10.67999999999995</v>
      </c>
      <c r="N350" s="96">
        <f t="shared" si="9"/>
        <v>9.620000000000232</v>
      </c>
      <c r="O350" s="34">
        <v>20.5</v>
      </c>
      <c r="P350" s="100"/>
      <c r="Q350" s="94"/>
      <c r="R350" s="94" t="s">
        <v>26</v>
      </c>
      <c r="S350" s="94"/>
      <c r="T350" s="94"/>
    </row>
    <row r="351" spans="1:20" s="98" customFormat="1" ht="12.75" outlineLevel="1">
      <c r="A351" s="110">
        <v>39464</v>
      </c>
      <c r="B351" s="111">
        <v>0.4895833333333333</v>
      </c>
      <c r="C351" s="112">
        <v>7845.1</v>
      </c>
      <c r="D351" s="96"/>
      <c r="E351" s="112"/>
      <c r="F351" s="177">
        <v>8</v>
      </c>
      <c r="G351" s="96"/>
      <c r="H351" s="95" t="s">
        <v>45</v>
      </c>
      <c r="I351" s="96" t="s">
        <v>44</v>
      </c>
      <c r="J351" s="113" t="s">
        <v>28</v>
      </c>
      <c r="K351" s="98">
        <f t="shared" si="10"/>
        <v>25.400000000000546</v>
      </c>
      <c r="L351" s="99">
        <v>829.51</v>
      </c>
      <c r="M351" s="99">
        <f t="shared" si="11"/>
        <v>10.350000000000023</v>
      </c>
      <c r="N351" s="96">
        <f t="shared" si="9"/>
        <v>15.050000000000523</v>
      </c>
      <c r="O351" s="34">
        <v>20.5</v>
      </c>
      <c r="P351" s="100"/>
      <c r="Q351" s="94" t="s">
        <v>26</v>
      </c>
      <c r="R351" s="94"/>
      <c r="S351" s="94"/>
      <c r="T351" s="94"/>
    </row>
    <row r="352" spans="1:20" s="98" customFormat="1" ht="12.75" outlineLevel="1">
      <c r="A352" s="110">
        <v>39465</v>
      </c>
      <c r="B352" s="111">
        <v>0.4895833333333333</v>
      </c>
      <c r="C352" s="112">
        <v>7866.4</v>
      </c>
      <c r="D352" s="96"/>
      <c r="E352" s="112"/>
      <c r="F352" s="177">
        <v>10</v>
      </c>
      <c r="G352" s="96"/>
      <c r="H352" s="95" t="s">
        <v>45</v>
      </c>
      <c r="I352" s="96" t="s">
        <v>44</v>
      </c>
      <c r="J352" s="113" t="s">
        <v>28</v>
      </c>
      <c r="K352" s="98">
        <f t="shared" si="10"/>
        <v>21.299999999999272</v>
      </c>
      <c r="L352" s="99">
        <v>839.37</v>
      </c>
      <c r="M352" s="99">
        <f t="shared" si="11"/>
        <v>9.860000000000014</v>
      </c>
      <c r="N352" s="96">
        <f t="shared" si="9"/>
        <v>11.439999999999259</v>
      </c>
      <c r="O352" s="34">
        <v>20.5</v>
      </c>
      <c r="P352" s="100"/>
      <c r="Q352" s="94"/>
      <c r="R352" s="94"/>
      <c r="S352" s="94" t="s">
        <v>26</v>
      </c>
      <c r="T352" s="94"/>
    </row>
    <row r="353" spans="1:20" s="98" customFormat="1" ht="12.75" outlineLevel="1">
      <c r="A353" s="110">
        <v>39466</v>
      </c>
      <c r="B353" s="111">
        <v>0.4166666666666667</v>
      </c>
      <c r="C353" s="112">
        <v>7882.2</v>
      </c>
      <c r="D353" s="96"/>
      <c r="E353" s="112"/>
      <c r="F353" s="177">
        <v>12</v>
      </c>
      <c r="G353" s="96"/>
      <c r="H353" s="95" t="s">
        <v>45</v>
      </c>
      <c r="I353" s="96" t="s">
        <v>41</v>
      </c>
      <c r="J353" s="113">
        <v>22</v>
      </c>
      <c r="K353" s="98">
        <f t="shared" si="10"/>
        <v>15.800000000000182</v>
      </c>
      <c r="L353" s="99">
        <v>848.3</v>
      </c>
      <c r="M353" s="99">
        <f t="shared" si="11"/>
        <v>8.92999999999995</v>
      </c>
      <c r="N353" s="96">
        <f t="shared" si="9"/>
        <v>6.870000000000232</v>
      </c>
      <c r="O353" s="34">
        <v>20.5</v>
      </c>
      <c r="P353" s="100"/>
      <c r="Q353" s="94" t="s">
        <v>26</v>
      </c>
      <c r="R353" s="94" t="s">
        <v>25</v>
      </c>
      <c r="S353" s="94"/>
      <c r="T353" s="94"/>
    </row>
    <row r="354" spans="1:20" s="98" customFormat="1" ht="12.75" outlineLevel="1">
      <c r="A354" s="114">
        <v>39467</v>
      </c>
      <c r="B354" s="111">
        <v>0.5347222222222222</v>
      </c>
      <c r="C354" s="112">
        <v>7900.6</v>
      </c>
      <c r="E354" s="112"/>
      <c r="F354" s="112">
        <v>13</v>
      </c>
      <c r="H354" s="115" t="s">
        <v>45</v>
      </c>
      <c r="I354" s="96" t="s">
        <v>41</v>
      </c>
      <c r="J354" s="113">
        <v>22</v>
      </c>
      <c r="K354" s="98">
        <f t="shared" si="10"/>
        <v>18.400000000000546</v>
      </c>
      <c r="L354" s="99">
        <v>857.24</v>
      </c>
      <c r="M354" s="99">
        <f t="shared" si="11"/>
        <v>8.940000000000055</v>
      </c>
      <c r="N354" s="96">
        <f t="shared" si="9"/>
        <v>9.460000000000491</v>
      </c>
      <c r="O354" s="34">
        <v>20.5</v>
      </c>
      <c r="P354" s="100"/>
      <c r="Q354" s="94" t="s">
        <v>26</v>
      </c>
      <c r="R354" s="94"/>
      <c r="S354" s="94"/>
      <c r="T354" s="94"/>
    </row>
    <row r="355" spans="1:20" s="98" customFormat="1" ht="12.75" outlineLevel="1">
      <c r="A355" s="91">
        <v>39468</v>
      </c>
      <c r="B355" s="111">
        <v>0.4895833333333333</v>
      </c>
      <c r="C355" s="112">
        <v>7917.3</v>
      </c>
      <c r="E355" s="112"/>
      <c r="F355" s="112">
        <v>11</v>
      </c>
      <c r="H355" s="115" t="s">
        <v>45</v>
      </c>
      <c r="I355" s="96" t="s">
        <v>48</v>
      </c>
      <c r="J355" s="113">
        <v>22</v>
      </c>
      <c r="K355" s="98">
        <f t="shared" si="10"/>
        <v>16.699999999999818</v>
      </c>
      <c r="L355" s="99">
        <v>866.98</v>
      </c>
      <c r="M355" s="99">
        <f t="shared" si="11"/>
        <v>9.740000000000009</v>
      </c>
      <c r="N355" s="96">
        <f t="shared" si="9"/>
        <v>6.959999999999809</v>
      </c>
      <c r="O355" s="34">
        <v>20.5</v>
      </c>
      <c r="P355" s="100"/>
      <c r="Q355" s="94" t="s">
        <v>26</v>
      </c>
      <c r="R355" s="94"/>
      <c r="S355" s="94" t="s">
        <v>25</v>
      </c>
      <c r="T355" s="94"/>
    </row>
    <row r="356" spans="1:20" s="98" customFormat="1" ht="12.75" outlineLevel="1">
      <c r="A356" s="110">
        <v>39469</v>
      </c>
      <c r="B356" s="111">
        <v>0.4930555555555556</v>
      </c>
      <c r="C356" s="112">
        <v>7938.5</v>
      </c>
      <c r="E356" s="112"/>
      <c r="F356" s="112">
        <v>7</v>
      </c>
      <c r="H356" s="115" t="s">
        <v>45</v>
      </c>
      <c r="I356" s="96" t="s">
        <v>48</v>
      </c>
      <c r="J356" s="113">
        <v>22</v>
      </c>
      <c r="K356" s="98">
        <f t="shared" si="10"/>
        <v>21.199999999999818</v>
      </c>
      <c r="L356" s="99">
        <v>877.42</v>
      </c>
      <c r="M356" s="99">
        <f t="shared" si="11"/>
        <v>10.43999999999994</v>
      </c>
      <c r="N356" s="96">
        <f t="shared" si="9"/>
        <v>10.759999999999877</v>
      </c>
      <c r="O356" s="34">
        <v>20.5</v>
      </c>
      <c r="P356" s="100"/>
      <c r="Q356" s="94"/>
      <c r="R356" s="94"/>
      <c r="S356" s="94"/>
      <c r="T356" s="94"/>
    </row>
    <row r="357" spans="1:20" ht="12.75" outlineLevel="1">
      <c r="A357" s="4">
        <v>39470</v>
      </c>
      <c r="B357" s="7">
        <v>0.4895833333333333</v>
      </c>
      <c r="C357" s="17">
        <v>7969.8</v>
      </c>
      <c r="F357" s="17">
        <v>3</v>
      </c>
      <c r="H357" s="59" t="s">
        <v>46</v>
      </c>
      <c r="I357" s="34" t="s">
        <v>48</v>
      </c>
      <c r="J357" s="29">
        <v>23</v>
      </c>
      <c r="K357" s="57">
        <f t="shared" si="10"/>
        <v>31.300000000000182</v>
      </c>
      <c r="L357" s="78">
        <v>887.64</v>
      </c>
      <c r="M357" s="76">
        <f t="shared" si="11"/>
        <v>10.220000000000027</v>
      </c>
      <c r="N357" s="34">
        <f t="shared" si="9"/>
        <v>21.080000000000155</v>
      </c>
      <c r="O357" s="34">
        <v>20.5</v>
      </c>
      <c r="Q357" s="2"/>
      <c r="R357" s="2"/>
      <c r="S357" s="2"/>
      <c r="T357" s="1"/>
    </row>
    <row r="358" spans="1:20" s="137" customFormat="1" ht="12.75" outlineLevel="1">
      <c r="A358" s="144">
        <v>39471</v>
      </c>
      <c r="B358" s="145">
        <v>0.5</v>
      </c>
      <c r="C358" s="146">
        <v>7995.7</v>
      </c>
      <c r="E358" s="146"/>
      <c r="F358" s="146">
        <v>8</v>
      </c>
      <c r="H358" s="147" t="s">
        <v>46</v>
      </c>
      <c r="I358" s="148" t="s">
        <v>41</v>
      </c>
      <c r="J358" s="149">
        <v>22</v>
      </c>
      <c r="K358" s="137">
        <f t="shared" si="10"/>
        <v>25.899999999999636</v>
      </c>
      <c r="L358" s="150">
        <v>898.23</v>
      </c>
      <c r="M358" s="150">
        <f t="shared" si="11"/>
        <v>10.590000000000032</v>
      </c>
      <c r="N358" s="148">
        <f t="shared" si="9"/>
        <v>15.309999999999604</v>
      </c>
      <c r="O358" s="148">
        <v>20.5</v>
      </c>
      <c r="P358" s="151"/>
      <c r="Q358" s="140"/>
      <c r="R358" s="140"/>
      <c r="S358" s="140" t="s">
        <v>26</v>
      </c>
      <c r="T358" s="140"/>
    </row>
    <row r="359" spans="1:20" ht="12.75" outlineLevel="1">
      <c r="A359" s="4">
        <v>39472</v>
      </c>
      <c r="B359" s="7">
        <v>0.4895833333333333</v>
      </c>
      <c r="C359" s="17">
        <v>8022.5</v>
      </c>
      <c r="F359" s="17">
        <v>4</v>
      </c>
      <c r="H359" s="59" t="s">
        <v>46</v>
      </c>
      <c r="I359" s="34" t="s">
        <v>37</v>
      </c>
      <c r="J359" s="29">
        <v>22</v>
      </c>
      <c r="K359" s="57">
        <f t="shared" si="10"/>
        <v>26.800000000000182</v>
      </c>
      <c r="L359" s="78">
        <v>907.85</v>
      </c>
      <c r="M359" s="76">
        <f t="shared" si="11"/>
        <v>9.620000000000005</v>
      </c>
      <c r="N359" s="34">
        <f t="shared" si="9"/>
        <v>17.180000000000177</v>
      </c>
      <c r="O359" s="34">
        <v>20.5</v>
      </c>
      <c r="Q359" s="2" t="s">
        <v>26</v>
      </c>
      <c r="R359" s="2"/>
      <c r="S359" s="2"/>
      <c r="T359" s="1"/>
    </row>
    <row r="360" spans="1:20" ht="12.75" outlineLevel="1">
      <c r="A360" s="4">
        <v>39473</v>
      </c>
      <c r="B360" s="7">
        <v>0.4895833333333333</v>
      </c>
      <c r="C360" s="17">
        <v>8046.4</v>
      </c>
      <c r="F360" s="17">
        <v>7</v>
      </c>
      <c r="H360" s="59" t="s">
        <v>45</v>
      </c>
      <c r="I360" s="34" t="s">
        <v>48</v>
      </c>
      <c r="J360" s="29">
        <v>23</v>
      </c>
      <c r="K360" s="57">
        <f t="shared" si="10"/>
        <v>23.899999999999636</v>
      </c>
      <c r="L360" s="78">
        <v>918.05</v>
      </c>
      <c r="M360" s="76">
        <f t="shared" si="11"/>
        <v>10.199999999999932</v>
      </c>
      <c r="N360" s="34">
        <f t="shared" si="9"/>
        <v>13.699999999999704</v>
      </c>
      <c r="O360" s="34">
        <v>20.5</v>
      </c>
      <c r="Q360" s="2"/>
      <c r="R360" s="2"/>
      <c r="S360" s="2"/>
      <c r="T360" s="1"/>
    </row>
    <row r="361" spans="1:20" ht="12.75" outlineLevel="1">
      <c r="A361" s="46">
        <v>39474</v>
      </c>
      <c r="B361" s="7">
        <v>0.4930555555555556</v>
      </c>
      <c r="C361" s="17">
        <v>8070.7</v>
      </c>
      <c r="F361" s="17">
        <v>7</v>
      </c>
      <c r="H361" s="59" t="s">
        <v>45</v>
      </c>
      <c r="I361" s="34" t="s">
        <v>41</v>
      </c>
      <c r="J361" s="29">
        <v>23</v>
      </c>
      <c r="K361" s="57">
        <f aca="true" t="shared" si="12" ref="K361:K424">SUM(C361-C360)</f>
        <v>24.300000000000182</v>
      </c>
      <c r="L361" s="78">
        <v>928.99</v>
      </c>
      <c r="M361" s="76">
        <f aca="true" t="shared" si="13" ref="M361:M424">SUM(L361-L360)</f>
        <v>10.940000000000055</v>
      </c>
      <c r="N361" s="34">
        <f aca="true" t="shared" si="14" ref="N361:N424">SUM(K361-(L361-L360))</f>
        <v>13.360000000000127</v>
      </c>
      <c r="O361" s="34">
        <v>20.5</v>
      </c>
      <c r="Q361" s="2"/>
      <c r="R361" s="2" t="s">
        <v>26</v>
      </c>
      <c r="S361" s="2"/>
      <c r="T361" s="1"/>
    </row>
    <row r="362" spans="1:20" ht="12.75" outlineLevel="1">
      <c r="A362" s="5">
        <v>39475</v>
      </c>
      <c r="B362" s="7">
        <v>0.4895833333333333</v>
      </c>
      <c r="C362" s="17">
        <v>8092.5</v>
      </c>
      <c r="F362" s="17">
        <v>8</v>
      </c>
      <c r="H362" s="59" t="s">
        <v>45</v>
      </c>
      <c r="I362" s="34" t="s">
        <v>41</v>
      </c>
      <c r="J362" s="29">
        <v>22</v>
      </c>
      <c r="K362" s="57">
        <f t="shared" si="12"/>
        <v>21.800000000000182</v>
      </c>
      <c r="L362" s="78">
        <v>939.93</v>
      </c>
      <c r="M362" s="76">
        <f t="shared" si="13"/>
        <v>10.93999999999994</v>
      </c>
      <c r="N362" s="34">
        <f t="shared" si="14"/>
        <v>10.860000000000241</v>
      </c>
      <c r="O362" s="34">
        <v>20.5</v>
      </c>
      <c r="Q362" s="2" t="s">
        <v>26</v>
      </c>
      <c r="R362" s="2"/>
      <c r="S362" s="2"/>
      <c r="T362" s="1"/>
    </row>
    <row r="363" spans="1:20" ht="12.75" outlineLevel="1">
      <c r="A363" s="4">
        <v>39476</v>
      </c>
      <c r="B363" s="7">
        <v>0.53125</v>
      </c>
      <c r="C363" s="17">
        <v>8116.3</v>
      </c>
      <c r="F363" s="17">
        <v>9</v>
      </c>
      <c r="H363" s="59" t="s">
        <v>45</v>
      </c>
      <c r="I363" s="34" t="s">
        <v>41</v>
      </c>
      <c r="J363" s="29">
        <v>22</v>
      </c>
      <c r="K363" s="57">
        <f t="shared" si="12"/>
        <v>23.800000000000182</v>
      </c>
      <c r="L363" s="78">
        <v>950.81</v>
      </c>
      <c r="M363" s="76">
        <f t="shared" si="13"/>
        <v>10.879999999999995</v>
      </c>
      <c r="N363" s="34">
        <f t="shared" si="14"/>
        <v>12.920000000000186</v>
      </c>
      <c r="O363" s="34">
        <v>20.5</v>
      </c>
      <c r="Q363" s="2" t="s">
        <v>25</v>
      </c>
      <c r="R363" s="2" t="s">
        <v>26</v>
      </c>
      <c r="S363" s="2" t="s">
        <v>26</v>
      </c>
      <c r="T363" s="1"/>
    </row>
    <row r="364" spans="1:20" ht="12.75" outlineLevel="1">
      <c r="A364" s="4">
        <v>39477</v>
      </c>
      <c r="B364" s="7">
        <v>0.4895833333333333</v>
      </c>
      <c r="C364" s="17">
        <v>8141.9</v>
      </c>
      <c r="F364" s="17">
        <v>5</v>
      </c>
      <c r="H364" s="59">
        <v>0</v>
      </c>
      <c r="I364" s="34" t="s">
        <v>41</v>
      </c>
      <c r="J364" s="29">
        <v>22</v>
      </c>
      <c r="K364" s="57">
        <f t="shared" si="12"/>
        <v>25.599999999999454</v>
      </c>
      <c r="L364" s="78">
        <v>959.21</v>
      </c>
      <c r="M364" s="76">
        <f t="shared" si="13"/>
        <v>8.400000000000091</v>
      </c>
      <c r="N364" s="34">
        <f t="shared" si="14"/>
        <v>17.199999999999363</v>
      </c>
      <c r="O364" s="34">
        <v>20.5</v>
      </c>
      <c r="Q364" s="2" t="s">
        <v>56</v>
      </c>
      <c r="R364" s="2"/>
      <c r="S364" s="2"/>
      <c r="T364" s="1"/>
    </row>
    <row r="365" spans="1:20" ht="12.75">
      <c r="A365" s="4">
        <v>39478</v>
      </c>
      <c r="B365" s="7">
        <v>0.4895833333333333</v>
      </c>
      <c r="C365" s="17">
        <v>8173.6</v>
      </c>
      <c r="F365" s="17">
        <v>3</v>
      </c>
      <c r="H365" s="59" t="s">
        <v>46</v>
      </c>
      <c r="I365" s="34" t="s">
        <v>41</v>
      </c>
      <c r="J365" s="29">
        <v>22</v>
      </c>
      <c r="K365" s="57">
        <f t="shared" si="12"/>
        <v>31.700000000000728</v>
      </c>
      <c r="L365" s="78">
        <v>969.66</v>
      </c>
      <c r="M365" s="76">
        <f t="shared" si="13"/>
        <v>10.449999999999932</v>
      </c>
      <c r="N365" s="34">
        <f t="shared" si="14"/>
        <v>21.250000000000796</v>
      </c>
      <c r="O365" s="34">
        <v>20.5</v>
      </c>
      <c r="Q365" s="2" t="s">
        <v>26</v>
      </c>
      <c r="R365" s="2" t="s">
        <v>26</v>
      </c>
      <c r="S365" s="2"/>
      <c r="T365" s="1"/>
    </row>
    <row r="366" spans="1:20" ht="12.75" outlineLevel="1">
      <c r="A366" s="83">
        <v>39479</v>
      </c>
      <c r="B366" s="84">
        <v>0.4895833333333333</v>
      </c>
      <c r="C366" s="85">
        <v>8199.9</v>
      </c>
      <c r="D366" s="86"/>
      <c r="E366" s="85"/>
      <c r="F366" s="85">
        <v>8</v>
      </c>
      <c r="G366" s="86"/>
      <c r="H366" s="87" t="s">
        <v>45</v>
      </c>
      <c r="I366" s="88" t="s">
        <v>44</v>
      </c>
      <c r="J366" s="89">
        <v>22</v>
      </c>
      <c r="K366" s="86">
        <f t="shared" si="12"/>
        <v>26.299999999999272</v>
      </c>
      <c r="L366" s="90">
        <v>979.23</v>
      </c>
      <c r="M366" s="90">
        <f t="shared" si="13"/>
        <v>9.57000000000005</v>
      </c>
      <c r="N366" s="88">
        <f t="shared" si="14"/>
        <v>16.729999999999222</v>
      </c>
      <c r="O366" s="88">
        <v>20.5</v>
      </c>
      <c r="Q366" s="2"/>
      <c r="R366" s="2"/>
      <c r="S366" s="2" t="s">
        <v>26</v>
      </c>
      <c r="T366" s="1"/>
    </row>
    <row r="367" spans="1:20" ht="12.75" outlineLevel="1">
      <c r="A367" s="4">
        <v>39480</v>
      </c>
      <c r="B367" s="7">
        <v>0.4895833333333333</v>
      </c>
      <c r="C367" s="17">
        <v>8229.4</v>
      </c>
      <c r="F367" s="17">
        <v>4</v>
      </c>
      <c r="I367" s="34" t="s">
        <v>50</v>
      </c>
      <c r="J367" s="29">
        <v>22</v>
      </c>
      <c r="K367" s="57">
        <f t="shared" si="12"/>
        <v>29.5</v>
      </c>
      <c r="L367" s="78">
        <v>989.21</v>
      </c>
      <c r="M367" s="76">
        <f t="shared" si="13"/>
        <v>9.980000000000018</v>
      </c>
      <c r="N367" s="34">
        <f t="shared" si="14"/>
        <v>19.519999999999982</v>
      </c>
      <c r="O367" s="34">
        <v>20.5</v>
      </c>
      <c r="Q367" s="2"/>
      <c r="R367" s="2" t="s">
        <v>56</v>
      </c>
      <c r="S367" s="2"/>
      <c r="T367" s="1"/>
    </row>
    <row r="368" spans="1:20" ht="12.75" outlineLevel="1">
      <c r="A368" s="46">
        <v>39481</v>
      </c>
      <c r="B368" s="7">
        <v>0.4895833333333333</v>
      </c>
      <c r="C368" s="17">
        <v>8264.3</v>
      </c>
      <c r="F368" s="17">
        <v>1</v>
      </c>
      <c r="H368" s="59" t="s">
        <v>46</v>
      </c>
      <c r="I368" s="34" t="s">
        <v>37</v>
      </c>
      <c r="J368" s="29">
        <v>23</v>
      </c>
      <c r="K368" s="57">
        <f t="shared" si="12"/>
        <v>34.899999999999636</v>
      </c>
      <c r="L368" s="78">
        <v>999.96</v>
      </c>
      <c r="M368" s="76">
        <f t="shared" si="13"/>
        <v>10.75</v>
      </c>
      <c r="N368" s="34">
        <f t="shared" si="14"/>
        <v>24.149999999999636</v>
      </c>
      <c r="O368" s="34">
        <v>20.5</v>
      </c>
      <c r="Q368" s="2" t="s">
        <v>26</v>
      </c>
      <c r="R368" s="2"/>
      <c r="S368" s="2"/>
      <c r="T368" s="1"/>
    </row>
    <row r="369" spans="1:20" ht="12.75" outlineLevel="1">
      <c r="A369" s="5">
        <v>39482</v>
      </c>
      <c r="B369" s="7">
        <v>0.4895833333333333</v>
      </c>
      <c r="C369" s="17">
        <v>8295.9</v>
      </c>
      <c r="F369" s="17">
        <v>4</v>
      </c>
      <c r="H369" s="59" t="s">
        <v>46</v>
      </c>
      <c r="I369" s="34" t="s">
        <v>44</v>
      </c>
      <c r="J369" s="29">
        <v>23</v>
      </c>
      <c r="K369" s="57">
        <f t="shared" si="12"/>
        <v>31.600000000000364</v>
      </c>
      <c r="L369" s="78">
        <v>1009.95</v>
      </c>
      <c r="M369" s="76">
        <f t="shared" si="13"/>
        <v>9.990000000000009</v>
      </c>
      <c r="N369" s="34">
        <f t="shared" si="14"/>
        <v>21.610000000000355</v>
      </c>
      <c r="O369" s="34">
        <v>20.5</v>
      </c>
      <c r="Q369" s="2"/>
      <c r="R369" s="2"/>
      <c r="S369" s="2"/>
      <c r="T369" s="1"/>
    </row>
    <row r="370" spans="1:20" ht="12.75" outlineLevel="1">
      <c r="A370" s="4">
        <v>39483</v>
      </c>
      <c r="B370" s="7">
        <v>0.4895833333333333</v>
      </c>
      <c r="C370" s="17">
        <v>8322.5</v>
      </c>
      <c r="F370" s="17">
        <v>6</v>
      </c>
      <c r="H370" s="59">
        <v>0</v>
      </c>
      <c r="I370" s="34" t="s">
        <v>44</v>
      </c>
      <c r="J370" s="29">
        <v>22</v>
      </c>
      <c r="K370" s="57">
        <f t="shared" si="12"/>
        <v>26.600000000000364</v>
      </c>
      <c r="L370" s="78">
        <v>1020.39</v>
      </c>
      <c r="M370" s="76">
        <f t="shared" si="13"/>
        <v>10.43999999999994</v>
      </c>
      <c r="N370" s="34">
        <f t="shared" si="14"/>
        <v>16.160000000000423</v>
      </c>
      <c r="O370" s="34">
        <v>20.5</v>
      </c>
      <c r="Q370" s="2"/>
      <c r="R370" s="2" t="s">
        <v>26</v>
      </c>
      <c r="S370" s="2"/>
      <c r="T370" s="1"/>
    </row>
    <row r="371" spans="1:20" ht="12.75" outlineLevel="1">
      <c r="A371" s="80">
        <v>39484</v>
      </c>
      <c r="B371" s="7">
        <v>0.5034722222222222</v>
      </c>
      <c r="C371" s="17">
        <v>8345.8</v>
      </c>
      <c r="F371" s="17">
        <v>9</v>
      </c>
      <c r="H371" s="59" t="s">
        <v>45</v>
      </c>
      <c r="I371" s="34" t="s">
        <v>43</v>
      </c>
      <c r="J371" s="29">
        <v>22</v>
      </c>
      <c r="K371" s="57">
        <f t="shared" si="12"/>
        <v>23.299999999999272</v>
      </c>
      <c r="L371" s="78">
        <v>1031.7</v>
      </c>
      <c r="M371" s="76">
        <f t="shared" si="13"/>
        <v>11.31000000000006</v>
      </c>
      <c r="N371" s="34">
        <f t="shared" si="14"/>
        <v>11.989999999999213</v>
      </c>
      <c r="O371" s="34">
        <v>20.5</v>
      </c>
      <c r="P371" s="81" t="s">
        <v>55</v>
      </c>
      <c r="Q371" s="2" t="s">
        <v>26</v>
      </c>
      <c r="R371" s="2"/>
      <c r="S371" s="2" t="s">
        <v>26</v>
      </c>
      <c r="T371" s="1"/>
    </row>
    <row r="372" spans="1:20" ht="12.75" outlineLevel="1">
      <c r="A372" s="4">
        <v>39485</v>
      </c>
      <c r="B372" s="7">
        <v>0.4895833333333333</v>
      </c>
      <c r="C372" s="17">
        <v>8369.6</v>
      </c>
      <c r="F372" s="17">
        <v>4</v>
      </c>
      <c r="H372" s="59" t="s">
        <v>46</v>
      </c>
      <c r="I372" s="34" t="s">
        <v>37</v>
      </c>
      <c r="J372" s="29">
        <v>22</v>
      </c>
      <c r="K372" s="57">
        <f t="shared" si="12"/>
        <v>23.80000000000109</v>
      </c>
      <c r="L372" s="78">
        <v>1041.88</v>
      </c>
      <c r="M372" s="76">
        <f t="shared" si="13"/>
        <v>10.180000000000064</v>
      </c>
      <c r="N372" s="34">
        <f t="shared" si="14"/>
        <v>13.620000000001028</v>
      </c>
      <c r="O372" s="34">
        <v>20.5</v>
      </c>
      <c r="Q372" s="2" t="s">
        <v>26</v>
      </c>
      <c r="R372" s="2"/>
      <c r="S372" s="2"/>
      <c r="T372" s="1"/>
    </row>
    <row r="373" spans="1:20" ht="12.75" outlineLevel="1">
      <c r="A373" s="4">
        <v>39486</v>
      </c>
      <c r="B373" s="7">
        <v>0.4895833333333333</v>
      </c>
      <c r="C373" s="17">
        <v>8398.3</v>
      </c>
      <c r="F373" s="17">
        <v>4</v>
      </c>
      <c r="H373" s="59" t="s">
        <v>46</v>
      </c>
      <c r="I373" s="34" t="s">
        <v>37</v>
      </c>
      <c r="J373" s="29">
        <v>22</v>
      </c>
      <c r="K373" s="57">
        <f t="shared" si="12"/>
        <v>28.69999999999891</v>
      </c>
      <c r="L373" s="78">
        <v>1052.96</v>
      </c>
      <c r="M373" s="135">
        <f t="shared" si="13"/>
        <v>11.079999999999927</v>
      </c>
      <c r="N373" s="143">
        <f t="shared" si="14"/>
        <v>17.61999999999898</v>
      </c>
      <c r="O373" s="34">
        <v>20.5</v>
      </c>
      <c r="Q373" s="2"/>
      <c r="R373" s="2"/>
      <c r="S373" s="2"/>
      <c r="T373" s="1"/>
    </row>
    <row r="374" spans="1:20" ht="12.75" outlineLevel="1">
      <c r="A374" s="4">
        <v>39487</v>
      </c>
      <c r="B374" s="7">
        <v>0.4895833333333333</v>
      </c>
      <c r="C374" s="17">
        <v>8420.6</v>
      </c>
      <c r="F374" s="17">
        <v>5</v>
      </c>
      <c r="H374" s="59" t="s">
        <v>46</v>
      </c>
      <c r="I374" s="34" t="s">
        <v>37</v>
      </c>
      <c r="J374" s="29">
        <v>22</v>
      </c>
      <c r="K374" s="57">
        <f t="shared" si="12"/>
        <v>22.30000000000109</v>
      </c>
      <c r="L374" s="78">
        <v>1059.42</v>
      </c>
      <c r="M374" s="76">
        <f t="shared" si="13"/>
        <v>6.460000000000036</v>
      </c>
      <c r="N374" s="34">
        <f t="shared" si="14"/>
        <v>15.840000000001055</v>
      </c>
      <c r="O374" s="34">
        <v>20.5</v>
      </c>
      <c r="Q374" s="2" t="s">
        <v>26</v>
      </c>
      <c r="R374" s="2" t="s">
        <v>26</v>
      </c>
      <c r="S374" s="2"/>
      <c r="T374" s="1"/>
    </row>
    <row r="375" spans="1:20" ht="12.75" outlineLevel="1">
      <c r="A375" s="46">
        <v>39488</v>
      </c>
      <c r="B375" s="7">
        <v>0.4895833333333333</v>
      </c>
      <c r="C375" s="17">
        <v>8444</v>
      </c>
      <c r="F375" s="17">
        <v>4</v>
      </c>
      <c r="H375" s="59" t="s">
        <v>46</v>
      </c>
      <c r="I375" s="34" t="s">
        <v>37</v>
      </c>
      <c r="J375" s="29" t="s">
        <v>51</v>
      </c>
      <c r="K375" s="57">
        <f t="shared" si="12"/>
        <v>23.399999999999636</v>
      </c>
      <c r="L375" s="78">
        <v>1065.33</v>
      </c>
      <c r="M375" s="76">
        <f t="shared" si="13"/>
        <v>5.9099999999998545</v>
      </c>
      <c r="N375" s="34">
        <f t="shared" si="14"/>
        <v>17.48999999999978</v>
      </c>
      <c r="O375" s="34">
        <v>20.5</v>
      </c>
      <c r="Q375" s="2"/>
      <c r="R375" s="2"/>
      <c r="S375" s="2"/>
      <c r="T375" s="1"/>
    </row>
    <row r="376" spans="1:20" ht="12.75" outlineLevel="1">
      <c r="A376" s="5">
        <v>39489</v>
      </c>
      <c r="B376" s="7">
        <v>0.4895833333333333</v>
      </c>
      <c r="C376" s="17">
        <v>8467.7</v>
      </c>
      <c r="F376" s="17">
        <v>4</v>
      </c>
      <c r="H376" s="59" t="s">
        <v>46</v>
      </c>
      <c r="I376" s="34" t="s">
        <v>37</v>
      </c>
      <c r="J376" s="29" t="s">
        <v>22</v>
      </c>
      <c r="K376" s="57">
        <f t="shared" si="12"/>
        <v>23.700000000000728</v>
      </c>
      <c r="L376" s="78">
        <v>1071.16</v>
      </c>
      <c r="M376" s="76">
        <f t="shared" si="13"/>
        <v>5.830000000000155</v>
      </c>
      <c r="N376" s="34">
        <f t="shared" si="14"/>
        <v>17.870000000000573</v>
      </c>
      <c r="O376" s="34">
        <v>20.5</v>
      </c>
      <c r="Q376" s="2" t="s">
        <v>26</v>
      </c>
      <c r="R376" s="2"/>
      <c r="S376" s="2"/>
      <c r="T376" s="1"/>
    </row>
    <row r="377" spans="1:20" ht="12.75" outlineLevel="1">
      <c r="A377" s="70">
        <v>39490</v>
      </c>
      <c r="B377" s="7">
        <v>0.4895833333333333</v>
      </c>
      <c r="C377" s="17">
        <v>8488.8</v>
      </c>
      <c r="F377" s="17">
        <v>6</v>
      </c>
      <c r="H377" s="59" t="s">
        <v>46</v>
      </c>
      <c r="I377" s="34" t="s">
        <v>37</v>
      </c>
      <c r="J377" s="29" t="s">
        <v>22</v>
      </c>
      <c r="K377" s="57">
        <f t="shared" si="12"/>
        <v>21.099999999998545</v>
      </c>
      <c r="L377" s="78">
        <v>1076.44</v>
      </c>
      <c r="M377" s="76">
        <f t="shared" si="13"/>
        <v>5.279999999999973</v>
      </c>
      <c r="N377" s="34">
        <f t="shared" si="14"/>
        <v>15.819999999998572</v>
      </c>
      <c r="O377" s="34">
        <v>20.5</v>
      </c>
      <c r="Q377" s="2"/>
      <c r="R377" s="2" t="s">
        <v>26</v>
      </c>
      <c r="S377" s="2" t="s">
        <v>26</v>
      </c>
      <c r="T377" s="1"/>
    </row>
    <row r="378" spans="1:20" ht="12.75" outlineLevel="1">
      <c r="A378" s="4">
        <v>39491</v>
      </c>
      <c r="B378" s="7">
        <v>0.4895833333333333</v>
      </c>
      <c r="C378" s="17">
        <v>8512.6</v>
      </c>
      <c r="F378" s="17">
        <v>3</v>
      </c>
      <c r="H378" s="59" t="s">
        <v>46</v>
      </c>
      <c r="I378" s="34" t="s">
        <v>38</v>
      </c>
      <c r="J378" s="29" t="s">
        <v>28</v>
      </c>
      <c r="K378" s="57">
        <f t="shared" si="12"/>
        <v>23.80000000000109</v>
      </c>
      <c r="L378" s="78">
        <v>1082.16</v>
      </c>
      <c r="M378" s="76">
        <f t="shared" si="13"/>
        <v>5.720000000000027</v>
      </c>
      <c r="N378" s="34">
        <f t="shared" si="14"/>
        <v>18.080000000001064</v>
      </c>
      <c r="O378" s="34">
        <v>20.5</v>
      </c>
      <c r="Q378" s="2" t="s">
        <v>26</v>
      </c>
      <c r="R378" s="2" t="s">
        <v>26</v>
      </c>
      <c r="S378" s="2"/>
      <c r="T378" s="1"/>
    </row>
    <row r="379" spans="1:20" ht="12.75" outlineLevel="1">
      <c r="A379" s="4">
        <v>39492</v>
      </c>
      <c r="B379" s="7">
        <v>0.4895833333333333</v>
      </c>
      <c r="C379" s="17">
        <v>8542.9</v>
      </c>
      <c r="F379" s="17">
        <v>1</v>
      </c>
      <c r="H379" s="59" t="s">
        <v>46</v>
      </c>
      <c r="I379" s="34" t="s">
        <v>38</v>
      </c>
      <c r="J379" s="29" t="s">
        <v>28</v>
      </c>
      <c r="K379" s="57">
        <f t="shared" si="12"/>
        <v>30.299999999999272</v>
      </c>
      <c r="L379" s="78">
        <v>1087.77</v>
      </c>
      <c r="M379" s="76">
        <f t="shared" si="13"/>
        <v>5.6099999999999</v>
      </c>
      <c r="N379" s="34">
        <f t="shared" si="14"/>
        <v>24.689999999999372</v>
      </c>
      <c r="O379" s="34">
        <v>20.5</v>
      </c>
      <c r="Q379" s="2"/>
      <c r="R379" s="2"/>
      <c r="S379" s="2"/>
      <c r="T379" s="1"/>
    </row>
    <row r="380" spans="1:20" ht="12.75" outlineLevel="1">
      <c r="A380" s="4">
        <v>39493</v>
      </c>
      <c r="B380" s="7">
        <v>0.4895833333333333</v>
      </c>
      <c r="C380" s="17">
        <v>8570.1</v>
      </c>
      <c r="F380" s="17">
        <v>5</v>
      </c>
      <c r="H380" s="59" t="s">
        <v>46</v>
      </c>
      <c r="I380" s="34" t="s">
        <v>48</v>
      </c>
      <c r="K380" s="57">
        <f t="shared" si="12"/>
        <v>27.200000000000728</v>
      </c>
      <c r="L380" s="78">
        <v>1093.37</v>
      </c>
      <c r="M380" s="76">
        <f t="shared" si="13"/>
        <v>5.599999999999909</v>
      </c>
      <c r="N380" s="143">
        <f t="shared" si="14"/>
        <v>21.60000000000082</v>
      </c>
      <c r="O380" s="34">
        <v>20.5</v>
      </c>
      <c r="Q380" s="2" t="s">
        <v>26</v>
      </c>
      <c r="R380" s="2"/>
      <c r="S380" s="2"/>
      <c r="T380" s="1"/>
    </row>
    <row r="381" spans="1:20" ht="12.75" outlineLevel="1">
      <c r="A381" s="4">
        <v>39494</v>
      </c>
      <c r="B381" s="7">
        <v>0.4895833333333333</v>
      </c>
      <c r="C381" s="17">
        <v>8600.6</v>
      </c>
      <c r="F381" s="17">
        <v>0</v>
      </c>
      <c r="H381" s="59" t="s">
        <v>46</v>
      </c>
      <c r="I381" s="34" t="s">
        <v>37</v>
      </c>
      <c r="J381" s="29" t="s">
        <v>51</v>
      </c>
      <c r="K381" s="57">
        <f t="shared" si="12"/>
        <v>30.5</v>
      </c>
      <c r="L381" s="78">
        <v>1098.56</v>
      </c>
      <c r="M381" s="76">
        <f t="shared" si="13"/>
        <v>5.190000000000055</v>
      </c>
      <c r="N381" s="34">
        <f t="shared" si="14"/>
        <v>25.309999999999945</v>
      </c>
      <c r="O381" s="34">
        <v>20.5</v>
      </c>
      <c r="Q381" s="2" t="s">
        <v>26</v>
      </c>
      <c r="R381" s="2"/>
      <c r="S381" s="2"/>
      <c r="T381" s="1"/>
    </row>
    <row r="382" spans="1:20" ht="12.75" outlineLevel="1">
      <c r="A382" s="46">
        <v>39495</v>
      </c>
      <c r="B382" s="7">
        <v>0.4895833333333333</v>
      </c>
      <c r="C382" s="17">
        <v>8635.5</v>
      </c>
      <c r="F382" s="17">
        <v>0</v>
      </c>
      <c r="H382" s="59" t="s">
        <v>46</v>
      </c>
      <c r="I382" s="34" t="s">
        <v>37</v>
      </c>
      <c r="J382" s="29" t="s">
        <v>51</v>
      </c>
      <c r="K382" s="57">
        <f t="shared" si="12"/>
        <v>34.899999999999636</v>
      </c>
      <c r="L382" s="78">
        <v>1104.4</v>
      </c>
      <c r="M382" s="76">
        <f t="shared" si="13"/>
        <v>5.8400000000001455</v>
      </c>
      <c r="N382" s="96">
        <f t="shared" si="14"/>
        <v>29.05999999999949</v>
      </c>
      <c r="O382" s="34">
        <v>20.5</v>
      </c>
      <c r="Q382" s="2"/>
      <c r="R382" s="2" t="s">
        <v>26</v>
      </c>
      <c r="S382" s="2" t="s">
        <v>26</v>
      </c>
      <c r="T382" s="1"/>
    </row>
    <row r="383" spans="1:20" ht="12.75" outlineLevel="1">
      <c r="A383" s="5">
        <v>39496</v>
      </c>
      <c r="B383" s="7">
        <v>0.4895833333333333</v>
      </c>
      <c r="C383" s="17">
        <v>8671.4</v>
      </c>
      <c r="E383" s="17">
        <v>-7</v>
      </c>
      <c r="F383" s="17">
        <v>2</v>
      </c>
      <c r="H383" s="59" t="s">
        <v>46</v>
      </c>
      <c r="I383" s="34" t="s">
        <v>37</v>
      </c>
      <c r="J383" s="29" t="s">
        <v>22</v>
      </c>
      <c r="K383" s="57">
        <f t="shared" si="12"/>
        <v>35.899999999999636</v>
      </c>
      <c r="L383" s="78">
        <v>1110.39</v>
      </c>
      <c r="M383" s="76">
        <f t="shared" si="13"/>
        <v>5.990000000000009</v>
      </c>
      <c r="N383" s="34">
        <f t="shared" si="14"/>
        <v>29.909999999999627</v>
      </c>
      <c r="O383" s="34">
        <v>20.5</v>
      </c>
      <c r="Q383" s="2" t="s">
        <v>26</v>
      </c>
      <c r="R383" s="2"/>
      <c r="S383" s="2"/>
      <c r="T383" s="1"/>
    </row>
    <row r="384" spans="1:20" ht="12.75" outlineLevel="1">
      <c r="A384" s="4">
        <v>39497</v>
      </c>
      <c r="B384" s="7">
        <v>0.4895833333333333</v>
      </c>
      <c r="C384" s="17">
        <v>8699.6</v>
      </c>
      <c r="E384" s="17">
        <v>-5</v>
      </c>
      <c r="F384" s="17">
        <v>2</v>
      </c>
      <c r="H384" s="59" t="s">
        <v>46</v>
      </c>
      <c r="I384" s="34" t="s">
        <v>37</v>
      </c>
      <c r="J384" s="29" t="s">
        <v>22</v>
      </c>
      <c r="K384" s="57">
        <f t="shared" si="12"/>
        <v>28.200000000000728</v>
      </c>
      <c r="L384" s="78">
        <v>1115.91</v>
      </c>
      <c r="M384" s="76">
        <f t="shared" si="13"/>
        <v>5.519999999999982</v>
      </c>
      <c r="N384" s="34">
        <f t="shared" si="14"/>
        <v>22.680000000000746</v>
      </c>
      <c r="O384" s="34">
        <v>20.5</v>
      </c>
      <c r="Q384" s="2"/>
      <c r="R384" s="2"/>
      <c r="S384" s="2"/>
      <c r="T384" s="1"/>
    </row>
    <row r="385" spans="1:20" ht="12.75" outlineLevel="1">
      <c r="A385" s="4">
        <v>39498</v>
      </c>
      <c r="B385" s="7">
        <v>0.4895833333333333</v>
      </c>
      <c r="C385" s="17">
        <v>8727.1</v>
      </c>
      <c r="E385" s="17">
        <v>-2</v>
      </c>
      <c r="F385" s="17">
        <v>2</v>
      </c>
      <c r="H385" s="59" t="s">
        <v>46</v>
      </c>
      <c r="I385" s="34" t="s">
        <v>44</v>
      </c>
      <c r="J385" s="29" t="s">
        <v>51</v>
      </c>
      <c r="K385" s="57">
        <f t="shared" si="12"/>
        <v>27.5</v>
      </c>
      <c r="L385" s="78">
        <v>1121.44</v>
      </c>
      <c r="M385" s="76">
        <f t="shared" si="13"/>
        <v>5.529999999999973</v>
      </c>
      <c r="N385" s="34">
        <f t="shared" si="14"/>
        <v>21.970000000000027</v>
      </c>
      <c r="O385" s="34">
        <v>20.5</v>
      </c>
      <c r="Q385" s="2" t="s">
        <v>26</v>
      </c>
      <c r="R385" s="2"/>
      <c r="S385" s="2"/>
      <c r="T385" s="1"/>
    </row>
    <row r="386" spans="1:20" s="57" customFormat="1" ht="12.75" outlineLevel="1">
      <c r="A386" s="126">
        <v>39499</v>
      </c>
      <c r="B386" s="127">
        <v>0.4895833333333333</v>
      </c>
      <c r="C386" s="128">
        <v>8751.2</v>
      </c>
      <c r="E386" s="128">
        <v>4</v>
      </c>
      <c r="F386" s="128">
        <v>9</v>
      </c>
      <c r="H386" s="129" t="s">
        <v>45</v>
      </c>
      <c r="I386" s="34" t="s">
        <v>41</v>
      </c>
      <c r="J386" s="130" t="s">
        <v>51</v>
      </c>
      <c r="K386" s="57">
        <f t="shared" si="12"/>
        <v>24.100000000000364</v>
      </c>
      <c r="L386" s="78">
        <v>1127.02</v>
      </c>
      <c r="M386" s="76">
        <f t="shared" si="13"/>
        <v>5.579999999999927</v>
      </c>
      <c r="N386" s="34">
        <f t="shared" si="14"/>
        <v>18.520000000000437</v>
      </c>
      <c r="O386" s="34">
        <v>20.5</v>
      </c>
      <c r="P386" s="131"/>
      <c r="Q386" s="2"/>
      <c r="R386" s="2"/>
      <c r="S386" s="2" t="s">
        <v>26</v>
      </c>
      <c r="T386" s="2"/>
    </row>
    <row r="387" spans="1:20" s="98" customFormat="1" ht="12.75" outlineLevel="1">
      <c r="A387" s="110">
        <v>39500</v>
      </c>
      <c r="B387" s="111">
        <v>0.4895833333333333</v>
      </c>
      <c r="C387" s="112">
        <v>8769.4</v>
      </c>
      <c r="E387" s="112">
        <v>5</v>
      </c>
      <c r="F387" s="112">
        <v>11</v>
      </c>
      <c r="H387" s="115" t="s">
        <v>45</v>
      </c>
      <c r="I387" s="96" t="s">
        <v>41</v>
      </c>
      <c r="J387" s="113" t="s">
        <v>51</v>
      </c>
      <c r="K387" s="98">
        <f t="shared" si="12"/>
        <v>18.19999999999891</v>
      </c>
      <c r="L387" s="99">
        <v>1132.59</v>
      </c>
      <c r="M387" s="99">
        <f t="shared" si="13"/>
        <v>5.569999999999936</v>
      </c>
      <c r="N387" s="96">
        <f t="shared" si="14"/>
        <v>12.629999999998972</v>
      </c>
      <c r="O387" s="34">
        <v>21</v>
      </c>
      <c r="P387" s="100"/>
      <c r="Q387" s="94" t="s">
        <v>26</v>
      </c>
      <c r="R387" s="94"/>
      <c r="S387" s="94"/>
      <c r="T387" s="94"/>
    </row>
    <row r="388" spans="1:20" s="98" customFormat="1" ht="12.75" outlineLevel="1">
      <c r="A388" s="110">
        <v>39501</v>
      </c>
      <c r="B388" s="111">
        <v>0.4895833333333333</v>
      </c>
      <c r="C388" s="112">
        <v>8785.5</v>
      </c>
      <c r="E388" s="112">
        <v>8</v>
      </c>
      <c r="F388" s="112">
        <v>12</v>
      </c>
      <c r="H388" s="115" t="s">
        <v>45</v>
      </c>
      <c r="I388" s="96" t="s">
        <v>48</v>
      </c>
      <c r="J388" s="113" t="s">
        <v>22</v>
      </c>
      <c r="K388" s="98">
        <f t="shared" si="12"/>
        <v>16.100000000000364</v>
      </c>
      <c r="L388" s="99">
        <v>1137.89</v>
      </c>
      <c r="M388" s="99">
        <f t="shared" si="13"/>
        <v>5.300000000000182</v>
      </c>
      <c r="N388" s="96">
        <f t="shared" si="14"/>
        <v>10.800000000000182</v>
      </c>
      <c r="O388" s="34">
        <v>21</v>
      </c>
      <c r="P388" s="100"/>
      <c r="Q388" s="94"/>
      <c r="R388" s="94"/>
      <c r="S388" s="94" t="s">
        <v>26</v>
      </c>
      <c r="T388" s="94"/>
    </row>
    <row r="389" spans="1:20" s="98" customFormat="1" ht="12.75" outlineLevel="1">
      <c r="A389" s="114">
        <v>39502</v>
      </c>
      <c r="B389" s="111">
        <v>0.4895833333333333</v>
      </c>
      <c r="C389" s="112">
        <v>8806.2</v>
      </c>
      <c r="E389" s="112">
        <v>3</v>
      </c>
      <c r="F389" s="112">
        <v>9</v>
      </c>
      <c r="H389" s="115" t="s">
        <v>45</v>
      </c>
      <c r="I389" s="96" t="s">
        <v>37</v>
      </c>
      <c r="J389" s="113" t="s">
        <v>28</v>
      </c>
      <c r="K389" s="98">
        <f t="shared" si="12"/>
        <v>20.700000000000728</v>
      </c>
      <c r="L389" s="99">
        <v>1143.29</v>
      </c>
      <c r="M389" s="99">
        <f t="shared" si="13"/>
        <v>5.399999999999864</v>
      </c>
      <c r="N389" s="96">
        <f t="shared" si="14"/>
        <v>15.300000000000864</v>
      </c>
      <c r="O389" s="34">
        <v>21</v>
      </c>
      <c r="P389" s="100"/>
      <c r="Q389" s="94" t="s">
        <v>26</v>
      </c>
      <c r="R389" s="94" t="s">
        <v>26</v>
      </c>
      <c r="S389" s="94"/>
      <c r="T389" s="94"/>
    </row>
    <row r="390" spans="1:20" s="98" customFormat="1" ht="12.75" outlineLevel="1">
      <c r="A390" s="91">
        <v>39503</v>
      </c>
      <c r="B390" s="111">
        <v>0.4895833333333333</v>
      </c>
      <c r="C390" s="112">
        <v>8824.3</v>
      </c>
      <c r="E390" s="112">
        <v>9</v>
      </c>
      <c r="F390" s="112">
        <v>11</v>
      </c>
      <c r="H390" s="115" t="s">
        <v>45</v>
      </c>
      <c r="I390" s="96" t="s">
        <v>42</v>
      </c>
      <c r="J390" s="113" t="s">
        <v>51</v>
      </c>
      <c r="K390" s="98">
        <f t="shared" si="12"/>
        <v>18.099999999998545</v>
      </c>
      <c r="L390" s="99">
        <v>1149.88</v>
      </c>
      <c r="M390" s="99">
        <f t="shared" si="13"/>
        <v>6.5900000000001455</v>
      </c>
      <c r="N390" s="96">
        <f t="shared" si="14"/>
        <v>11.5099999999984</v>
      </c>
      <c r="O390" s="34">
        <v>21</v>
      </c>
      <c r="P390" s="100"/>
      <c r="Q390" s="94" t="s">
        <v>26</v>
      </c>
      <c r="R390" s="94"/>
      <c r="S390" s="94"/>
      <c r="T390" s="94"/>
    </row>
    <row r="391" spans="1:20" s="98" customFormat="1" ht="12.75" outlineLevel="1">
      <c r="A391" s="110">
        <v>39504</v>
      </c>
      <c r="B391" s="111">
        <v>0.4895833333333333</v>
      </c>
      <c r="C391" s="112">
        <v>8839.6</v>
      </c>
      <c r="E391" s="112">
        <v>9</v>
      </c>
      <c r="F391" s="112">
        <v>15</v>
      </c>
      <c r="H391" s="115" t="s">
        <v>45</v>
      </c>
      <c r="I391" s="96" t="s">
        <v>48</v>
      </c>
      <c r="J391" s="113" t="s">
        <v>51</v>
      </c>
      <c r="K391" s="98">
        <f t="shared" si="12"/>
        <v>15.300000000001091</v>
      </c>
      <c r="L391" s="99">
        <v>1155.47</v>
      </c>
      <c r="M391" s="99">
        <f t="shared" si="13"/>
        <v>5.589999999999918</v>
      </c>
      <c r="N391" s="96">
        <f t="shared" si="14"/>
        <v>9.710000000001173</v>
      </c>
      <c r="O391" s="34">
        <v>21</v>
      </c>
      <c r="P391" s="100"/>
      <c r="Q391" s="94"/>
      <c r="R391" s="94"/>
      <c r="S391" s="94"/>
      <c r="T391" s="94"/>
    </row>
    <row r="392" spans="1:20" s="98" customFormat="1" ht="12.75" outlineLevel="1">
      <c r="A392" s="110">
        <v>39505</v>
      </c>
      <c r="B392" s="111">
        <v>0.4895833333333333</v>
      </c>
      <c r="C392" s="112">
        <v>8857.7</v>
      </c>
      <c r="E392" s="112">
        <v>6</v>
      </c>
      <c r="F392" s="112">
        <v>10</v>
      </c>
      <c r="H392" s="115" t="s">
        <v>45</v>
      </c>
      <c r="I392" s="96" t="s">
        <v>50</v>
      </c>
      <c r="J392" s="113" t="s">
        <v>51</v>
      </c>
      <c r="K392" s="98">
        <f t="shared" si="12"/>
        <v>18.100000000000364</v>
      </c>
      <c r="L392" s="99">
        <v>1160.49</v>
      </c>
      <c r="M392" s="99">
        <f t="shared" si="13"/>
        <v>5.019999999999982</v>
      </c>
      <c r="N392" s="96">
        <f t="shared" si="14"/>
        <v>13.080000000000382</v>
      </c>
      <c r="O392" s="34">
        <v>21.5</v>
      </c>
      <c r="P392" s="100"/>
      <c r="Q392" s="94" t="s">
        <v>26</v>
      </c>
      <c r="R392" s="94" t="s">
        <v>26</v>
      </c>
      <c r="S392" s="94" t="s">
        <v>26</v>
      </c>
      <c r="T392" s="94"/>
    </row>
    <row r="393" spans="1:20" s="98" customFormat="1" ht="12.75" outlineLevel="1">
      <c r="A393" s="110">
        <v>39506</v>
      </c>
      <c r="B393" s="111">
        <v>0.4895833333333333</v>
      </c>
      <c r="C393" s="112">
        <v>8877.6</v>
      </c>
      <c r="E393" s="112">
        <v>4</v>
      </c>
      <c r="F393" s="112">
        <v>8</v>
      </c>
      <c r="H393" s="115" t="s">
        <v>45</v>
      </c>
      <c r="I393" s="96" t="s">
        <v>50</v>
      </c>
      <c r="J393" s="113" t="s">
        <v>51</v>
      </c>
      <c r="K393" s="98">
        <f t="shared" si="12"/>
        <v>19.899999999999636</v>
      </c>
      <c r="L393" s="99">
        <v>1165.82</v>
      </c>
      <c r="M393" s="99">
        <f t="shared" si="13"/>
        <v>5.329999999999927</v>
      </c>
      <c r="N393" s="96">
        <f t="shared" si="14"/>
        <v>14.569999999999709</v>
      </c>
      <c r="O393" s="34">
        <v>21</v>
      </c>
      <c r="P393" s="100"/>
      <c r="Q393" s="94"/>
      <c r="R393" s="94"/>
      <c r="S393" s="94"/>
      <c r="T393" s="94"/>
    </row>
    <row r="394" spans="1:20" s="98" customFormat="1" ht="12.75">
      <c r="A394" s="110">
        <v>39507</v>
      </c>
      <c r="B394" s="111">
        <v>0.4895833333333333</v>
      </c>
      <c r="C394" s="112">
        <v>8897.5</v>
      </c>
      <c r="E394" s="112">
        <v>7</v>
      </c>
      <c r="F394" s="112">
        <v>10</v>
      </c>
      <c r="H394" s="115" t="s">
        <v>45</v>
      </c>
      <c r="I394" s="96" t="s">
        <v>42</v>
      </c>
      <c r="J394" s="113" t="s">
        <v>28</v>
      </c>
      <c r="K394" s="98">
        <f t="shared" si="12"/>
        <v>19.899999999999636</v>
      </c>
      <c r="L394" s="99">
        <v>1171.54</v>
      </c>
      <c r="M394" s="99">
        <f t="shared" si="13"/>
        <v>5.720000000000027</v>
      </c>
      <c r="N394" s="96">
        <f t="shared" si="14"/>
        <v>14.179999999999609</v>
      </c>
      <c r="O394" s="34">
        <v>21</v>
      </c>
      <c r="P394" s="100"/>
      <c r="Q394" s="94" t="s">
        <v>26</v>
      </c>
      <c r="R394" s="94"/>
      <c r="S394" s="94"/>
      <c r="T394" s="94"/>
    </row>
    <row r="395" spans="1:20" s="86" customFormat="1" ht="12.75">
      <c r="A395" s="83">
        <v>39508</v>
      </c>
      <c r="B395" s="84">
        <v>0.4895833333333333</v>
      </c>
      <c r="C395" s="85">
        <v>8915.8</v>
      </c>
      <c r="D395" s="86">
        <v>5</v>
      </c>
      <c r="E395" s="85">
        <v>7</v>
      </c>
      <c r="F395" s="85">
        <v>11</v>
      </c>
      <c r="H395" s="129">
        <f>SUM((D395+E395+F395)/3)</f>
        <v>7.666666666666667</v>
      </c>
      <c r="I395" s="86" t="s">
        <v>44</v>
      </c>
      <c r="J395" s="89" t="s">
        <v>51</v>
      </c>
      <c r="K395" s="86">
        <f t="shared" si="12"/>
        <v>18.299999999999272</v>
      </c>
      <c r="L395" s="90">
        <v>1177.46</v>
      </c>
      <c r="M395" s="90">
        <f t="shared" si="13"/>
        <v>5.920000000000073</v>
      </c>
      <c r="N395" s="88">
        <f t="shared" si="14"/>
        <v>12.3799999999992</v>
      </c>
      <c r="O395" s="88">
        <v>21</v>
      </c>
      <c r="P395" s="116"/>
      <c r="Q395" s="117"/>
      <c r="R395" s="117"/>
      <c r="S395" s="117"/>
      <c r="T395" s="117"/>
    </row>
    <row r="396" spans="1:20" ht="12.75">
      <c r="A396" s="46">
        <v>39509</v>
      </c>
      <c r="B396" s="7">
        <v>0.4895833333333333</v>
      </c>
      <c r="C396" s="17">
        <v>8931.6</v>
      </c>
      <c r="D396" s="57">
        <v>8</v>
      </c>
      <c r="E396" s="128">
        <v>7</v>
      </c>
      <c r="F396" s="128">
        <v>13.7</v>
      </c>
      <c r="G396" s="57"/>
      <c r="H396" s="129">
        <f>SUM((D396+E396+F396)/3)</f>
        <v>9.566666666666666</v>
      </c>
      <c r="I396" s="34" t="s">
        <v>44</v>
      </c>
      <c r="J396" s="29" t="s">
        <v>57</v>
      </c>
      <c r="K396" s="57">
        <f t="shared" si="12"/>
        <v>15.800000000001091</v>
      </c>
      <c r="L396" s="78">
        <v>1183.18</v>
      </c>
      <c r="M396" s="76">
        <f t="shared" si="13"/>
        <v>5.720000000000027</v>
      </c>
      <c r="N396" s="34">
        <f t="shared" si="14"/>
        <v>10.080000000001064</v>
      </c>
      <c r="O396" s="34">
        <v>21</v>
      </c>
      <c r="Q396" s="2"/>
      <c r="R396" s="2"/>
      <c r="S396" s="2" t="s">
        <v>26</v>
      </c>
      <c r="T396" s="1"/>
    </row>
    <row r="397" spans="1:20" ht="12.75">
      <c r="A397" s="5">
        <v>39510</v>
      </c>
      <c r="B397" s="7">
        <v>0.4895833333333333</v>
      </c>
      <c r="C397" s="17">
        <v>8948.1</v>
      </c>
      <c r="D397">
        <v>11</v>
      </c>
      <c r="E397" s="17">
        <v>8</v>
      </c>
      <c r="F397" s="128">
        <v>8.9</v>
      </c>
      <c r="G397" s="57"/>
      <c r="H397" s="129">
        <f aca="true" t="shared" si="15" ref="H397:H461">SUM((D397+E397+F397)/3)</f>
        <v>9.299999999999999</v>
      </c>
      <c r="I397" s="34" t="s">
        <v>42</v>
      </c>
      <c r="J397" s="29" t="s">
        <v>59</v>
      </c>
      <c r="K397" s="57">
        <f t="shared" si="12"/>
        <v>16.5</v>
      </c>
      <c r="L397" s="78">
        <v>1188.49</v>
      </c>
      <c r="M397" s="76">
        <f t="shared" si="13"/>
        <v>5.309999999999945</v>
      </c>
      <c r="N397" s="34">
        <f t="shared" si="14"/>
        <v>11.190000000000055</v>
      </c>
      <c r="O397" s="34">
        <v>21</v>
      </c>
      <c r="Q397" s="2" t="s">
        <v>26</v>
      </c>
      <c r="R397" s="2"/>
      <c r="S397" s="2"/>
      <c r="T397" s="1"/>
    </row>
    <row r="398" spans="1:20" ht="12.75">
      <c r="A398" s="4">
        <v>39511</v>
      </c>
      <c r="B398" s="7">
        <v>0.4895833333333333</v>
      </c>
      <c r="C398" s="17">
        <v>8976.6</v>
      </c>
      <c r="D398">
        <v>0</v>
      </c>
      <c r="E398" s="17">
        <v>0</v>
      </c>
      <c r="F398" s="17">
        <v>6.7</v>
      </c>
      <c r="H398" s="129">
        <f t="shared" si="15"/>
        <v>2.2333333333333334</v>
      </c>
      <c r="I398" t="s">
        <v>41</v>
      </c>
      <c r="J398" s="29" t="s">
        <v>60</v>
      </c>
      <c r="K398" s="57">
        <f t="shared" si="12"/>
        <v>28.5</v>
      </c>
      <c r="L398" s="78">
        <v>1195.59</v>
      </c>
      <c r="M398" s="76">
        <f t="shared" si="13"/>
        <v>7.099999999999909</v>
      </c>
      <c r="N398" s="34">
        <f t="shared" si="14"/>
        <v>21.40000000000009</v>
      </c>
      <c r="O398" s="34">
        <v>21</v>
      </c>
      <c r="Q398" s="2"/>
      <c r="R398" s="2" t="s">
        <v>26</v>
      </c>
      <c r="S398" s="2"/>
      <c r="T398" s="1"/>
    </row>
    <row r="399" spans="1:20" ht="12.75">
      <c r="A399" s="4">
        <v>39512</v>
      </c>
      <c r="B399" s="7">
        <v>0.4895833333333333</v>
      </c>
      <c r="C399" s="17">
        <v>9004.4</v>
      </c>
      <c r="D399">
        <v>0</v>
      </c>
      <c r="E399" s="17">
        <v>-3</v>
      </c>
      <c r="F399" s="17">
        <v>4</v>
      </c>
      <c r="H399" s="129">
        <f t="shared" si="15"/>
        <v>0.3333333333333333</v>
      </c>
      <c r="I399" t="s">
        <v>48</v>
      </c>
      <c r="J399" s="29" t="s">
        <v>61</v>
      </c>
      <c r="K399" s="57">
        <f t="shared" si="12"/>
        <v>27.799999999999272</v>
      </c>
      <c r="L399" s="78">
        <v>1202.59</v>
      </c>
      <c r="M399" s="76">
        <f t="shared" si="13"/>
        <v>7</v>
      </c>
      <c r="N399" s="34">
        <f t="shared" si="14"/>
        <v>20.799999999999272</v>
      </c>
      <c r="O399" s="34">
        <v>20.5</v>
      </c>
      <c r="Q399" s="2"/>
      <c r="R399" s="2"/>
      <c r="S399" s="2" t="s">
        <v>26</v>
      </c>
      <c r="T399" s="1"/>
    </row>
    <row r="400" spans="1:20" ht="12.75">
      <c r="A400" s="4">
        <v>39513</v>
      </c>
      <c r="B400" s="7">
        <v>0.4895833333333333</v>
      </c>
      <c r="C400" s="17">
        <v>9032.7</v>
      </c>
      <c r="D400">
        <v>-5</v>
      </c>
      <c r="E400" s="17">
        <v>-3</v>
      </c>
      <c r="F400" s="17">
        <v>4.9</v>
      </c>
      <c r="H400" s="129">
        <f t="shared" si="15"/>
        <v>-1.0333333333333332</v>
      </c>
      <c r="I400" t="s">
        <v>41</v>
      </c>
      <c r="J400" s="29" t="s">
        <v>59</v>
      </c>
      <c r="K400" s="57">
        <f t="shared" si="12"/>
        <v>28.30000000000109</v>
      </c>
      <c r="L400" s="78">
        <v>1208.17</v>
      </c>
      <c r="M400" s="76">
        <f t="shared" si="13"/>
        <v>5.580000000000155</v>
      </c>
      <c r="N400" s="34">
        <f t="shared" si="14"/>
        <v>22.720000000000937</v>
      </c>
      <c r="O400" s="34">
        <v>20.5</v>
      </c>
      <c r="Q400" s="2" t="s">
        <v>26</v>
      </c>
      <c r="R400" s="2"/>
      <c r="S400" s="2"/>
      <c r="T400" s="1"/>
    </row>
    <row r="401" spans="1:20" ht="12.75">
      <c r="A401" s="4">
        <v>39514</v>
      </c>
      <c r="C401" s="17">
        <v>9053.55</v>
      </c>
      <c r="H401" s="129">
        <f t="shared" si="15"/>
        <v>0</v>
      </c>
      <c r="K401" s="57">
        <f t="shared" si="12"/>
        <v>20.849999999998545</v>
      </c>
      <c r="L401" s="78">
        <v>1213.44</v>
      </c>
      <c r="M401" s="76">
        <f t="shared" si="13"/>
        <v>5.269999999999982</v>
      </c>
      <c r="N401" s="34">
        <f t="shared" si="14"/>
        <v>15.579999999998563</v>
      </c>
      <c r="O401" s="34">
        <v>20.5</v>
      </c>
      <c r="Q401" s="2"/>
      <c r="R401" s="2"/>
      <c r="S401" s="2"/>
      <c r="T401" s="1"/>
    </row>
    <row r="402" spans="1:20" ht="12.75">
      <c r="A402" s="4">
        <v>39515</v>
      </c>
      <c r="B402" s="7">
        <v>0.4895833333333333</v>
      </c>
      <c r="C402" s="17">
        <v>9074.4</v>
      </c>
      <c r="F402" s="17">
        <v>11.2</v>
      </c>
      <c r="H402" s="129">
        <f>SUM((D402+E402+F402)/1)</f>
        <v>11.2</v>
      </c>
      <c r="I402" t="s">
        <v>41</v>
      </c>
      <c r="K402" s="57">
        <f t="shared" si="12"/>
        <v>20.850000000000364</v>
      </c>
      <c r="L402" s="78">
        <v>1218.7</v>
      </c>
      <c r="M402" s="76">
        <f t="shared" si="13"/>
        <v>5.259999999999991</v>
      </c>
      <c r="N402" s="34">
        <f t="shared" si="14"/>
        <v>15.590000000000373</v>
      </c>
      <c r="O402" s="34">
        <v>20.5</v>
      </c>
      <c r="Q402" s="2" t="s">
        <v>26</v>
      </c>
      <c r="R402" s="2" t="s">
        <v>26</v>
      </c>
      <c r="S402" s="2" t="s">
        <v>26</v>
      </c>
      <c r="T402" s="1"/>
    </row>
    <row r="403" spans="1:20" ht="12.75">
      <c r="A403" s="46">
        <v>39516</v>
      </c>
      <c r="B403" s="7">
        <v>0.4895833333333333</v>
      </c>
      <c r="C403" s="17">
        <v>9094.2</v>
      </c>
      <c r="D403" s="71">
        <v>1</v>
      </c>
      <c r="F403" s="17">
        <v>13.2</v>
      </c>
      <c r="H403" s="129">
        <f>SUM((D403+E403+F403)/2)</f>
        <v>7.1</v>
      </c>
      <c r="I403" t="s">
        <v>41</v>
      </c>
      <c r="J403" s="29" t="s">
        <v>59</v>
      </c>
      <c r="K403" s="57">
        <f t="shared" si="12"/>
        <v>19.80000000000109</v>
      </c>
      <c r="L403" s="78">
        <v>1226.12</v>
      </c>
      <c r="M403" s="76">
        <f t="shared" si="13"/>
        <v>7.419999999999845</v>
      </c>
      <c r="N403" s="34">
        <f t="shared" si="14"/>
        <v>12.380000000001246</v>
      </c>
      <c r="O403" s="34">
        <v>20.5</v>
      </c>
      <c r="Q403" s="2"/>
      <c r="R403" s="2"/>
      <c r="S403" s="2"/>
      <c r="T403" s="1"/>
    </row>
    <row r="404" spans="1:20" ht="12.75">
      <c r="A404" s="5">
        <v>39517</v>
      </c>
      <c r="B404" s="7">
        <v>0.4895833333333333</v>
      </c>
      <c r="C404" s="17">
        <v>9111.6</v>
      </c>
      <c r="D404">
        <v>9</v>
      </c>
      <c r="E404" s="17">
        <v>7</v>
      </c>
      <c r="F404" s="17">
        <v>13.6</v>
      </c>
      <c r="H404" s="129">
        <f t="shared" si="15"/>
        <v>9.866666666666667</v>
      </c>
      <c r="I404" t="s">
        <v>41</v>
      </c>
      <c r="J404" s="29" t="s">
        <v>60</v>
      </c>
      <c r="K404" s="57">
        <f t="shared" si="12"/>
        <v>17.399999999999636</v>
      </c>
      <c r="L404" s="78">
        <v>1232.29</v>
      </c>
      <c r="M404" s="76">
        <f t="shared" si="13"/>
        <v>6.170000000000073</v>
      </c>
      <c r="N404" s="34">
        <f t="shared" si="14"/>
        <v>11.229999999999563</v>
      </c>
      <c r="O404" s="34">
        <v>20.5</v>
      </c>
      <c r="Q404" s="2"/>
      <c r="R404" s="2"/>
      <c r="S404" s="2"/>
      <c r="T404" s="1"/>
    </row>
    <row r="405" spans="1:20" ht="12.75">
      <c r="A405" s="4">
        <v>39518</v>
      </c>
      <c r="B405" s="7">
        <v>0.4895833333333333</v>
      </c>
      <c r="C405" s="17">
        <v>9131</v>
      </c>
      <c r="D405">
        <v>8</v>
      </c>
      <c r="E405" s="17">
        <v>8</v>
      </c>
      <c r="F405" s="17">
        <v>10.3</v>
      </c>
      <c r="H405" s="129">
        <f t="shared" si="15"/>
        <v>8.766666666666667</v>
      </c>
      <c r="I405" t="s">
        <v>44</v>
      </c>
      <c r="J405" s="29" t="s">
        <v>63</v>
      </c>
      <c r="K405" s="57">
        <f t="shared" si="12"/>
        <v>19.399999999999636</v>
      </c>
      <c r="L405" s="78">
        <v>1237.81</v>
      </c>
      <c r="M405" s="76">
        <f t="shared" si="13"/>
        <v>5.519999999999982</v>
      </c>
      <c r="N405" s="34">
        <f t="shared" si="14"/>
        <v>13.879999999999654</v>
      </c>
      <c r="O405" s="34">
        <v>21</v>
      </c>
      <c r="Q405" s="2"/>
      <c r="R405" s="2"/>
      <c r="S405" s="2" t="s">
        <v>26</v>
      </c>
      <c r="T405" s="1"/>
    </row>
    <row r="406" spans="1:20" ht="12.75">
      <c r="A406" s="4">
        <v>39519</v>
      </c>
      <c r="B406" s="7">
        <v>0.4895833333333333</v>
      </c>
      <c r="C406" s="17">
        <v>9150.3</v>
      </c>
      <c r="D406">
        <v>7</v>
      </c>
      <c r="E406" s="17">
        <v>8</v>
      </c>
      <c r="F406" s="17">
        <v>10.9</v>
      </c>
      <c r="H406" s="129">
        <f t="shared" si="15"/>
        <v>8.633333333333333</v>
      </c>
      <c r="I406" t="s">
        <v>44</v>
      </c>
      <c r="J406" s="29" t="s">
        <v>57</v>
      </c>
      <c r="K406" s="57">
        <f t="shared" si="12"/>
        <v>19.299999999999272</v>
      </c>
      <c r="L406" s="78">
        <v>1243.27</v>
      </c>
      <c r="M406" s="76">
        <f t="shared" si="13"/>
        <v>5.460000000000036</v>
      </c>
      <c r="N406" s="34">
        <f t="shared" si="14"/>
        <v>13.839999999999236</v>
      </c>
      <c r="O406" s="34">
        <v>21</v>
      </c>
      <c r="Q406" s="2" t="s">
        <v>26</v>
      </c>
      <c r="R406" s="2" t="s">
        <v>26</v>
      </c>
      <c r="S406" s="2"/>
      <c r="T406" s="1"/>
    </row>
    <row r="407" spans="1:20" ht="12.75">
      <c r="A407" s="4">
        <v>39520</v>
      </c>
      <c r="B407" s="7">
        <v>0.4895833333333333</v>
      </c>
      <c r="C407" s="17">
        <v>9170.5</v>
      </c>
      <c r="E407" s="17">
        <v>5</v>
      </c>
      <c r="F407" s="17">
        <v>10.6</v>
      </c>
      <c r="H407" s="129">
        <f>SUM((D407+E407+F407)/2)</f>
        <v>7.8</v>
      </c>
      <c r="I407" t="s">
        <v>48</v>
      </c>
      <c r="J407" s="29" t="s">
        <v>64</v>
      </c>
      <c r="K407" s="57">
        <f t="shared" si="12"/>
        <v>20.200000000000728</v>
      </c>
      <c r="L407" s="78">
        <v>1249.8</v>
      </c>
      <c r="M407" s="76">
        <f t="shared" si="13"/>
        <v>6.529999999999973</v>
      </c>
      <c r="N407" s="34">
        <f t="shared" si="14"/>
        <v>13.670000000000755</v>
      </c>
      <c r="O407" s="34">
        <v>21</v>
      </c>
      <c r="Q407" s="2"/>
      <c r="R407" s="2"/>
      <c r="S407" s="2"/>
      <c r="T407" s="1"/>
    </row>
    <row r="408" spans="1:20" ht="12.75">
      <c r="A408" s="4">
        <v>39521</v>
      </c>
      <c r="B408" s="7">
        <v>0.4895833333333333</v>
      </c>
      <c r="C408" s="17">
        <v>9190.2</v>
      </c>
      <c r="E408" s="17">
        <v>7</v>
      </c>
      <c r="F408" s="17">
        <v>11.8</v>
      </c>
      <c r="H408" s="129">
        <f>SUM((D408+E408+F408)/2)</f>
        <v>9.4</v>
      </c>
      <c r="I408" t="s">
        <v>44</v>
      </c>
      <c r="J408" s="29" t="s">
        <v>65</v>
      </c>
      <c r="K408" s="57">
        <f t="shared" si="12"/>
        <v>19.700000000000728</v>
      </c>
      <c r="L408" s="78">
        <v>1255</v>
      </c>
      <c r="M408" s="76">
        <f t="shared" si="13"/>
        <v>5.2000000000000455</v>
      </c>
      <c r="N408" s="34">
        <f t="shared" si="14"/>
        <v>14.500000000000682</v>
      </c>
      <c r="O408" s="34">
        <v>21</v>
      </c>
      <c r="Q408" s="2" t="s">
        <v>26</v>
      </c>
      <c r="R408" s="2"/>
      <c r="S408" s="2"/>
      <c r="T408" s="1"/>
    </row>
    <row r="409" spans="1:20" ht="12.75">
      <c r="A409" s="4">
        <v>39522</v>
      </c>
      <c r="B409" s="7">
        <v>0.4895833333333333</v>
      </c>
      <c r="C409" s="17">
        <v>9211.2</v>
      </c>
      <c r="D409">
        <v>4</v>
      </c>
      <c r="E409" s="17">
        <v>5</v>
      </c>
      <c r="F409" s="17">
        <v>14</v>
      </c>
      <c r="H409" s="129">
        <f t="shared" si="15"/>
        <v>7.666666666666667</v>
      </c>
      <c r="I409" t="s">
        <v>48</v>
      </c>
      <c r="J409" s="29" t="s">
        <v>67</v>
      </c>
      <c r="K409" s="57">
        <f t="shared" si="12"/>
        <v>21</v>
      </c>
      <c r="L409" s="78">
        <v>1262.42</v>
      </c>
      <c r="M409" s="76">
        <f t="shared" si="13"/>
        <v>7.420000000000073</v>
      </c>
      <c r="N409" s="34">
        <f t="shared" si="14"/>
        <v>13.579999999999927</v>
      </c>
      <c r="O409" s="34">
        <v>21</v>
      </c>
      <c r="Q409" s="2" t="s">
        <v>25</v>
      </c>
      <c r="R409" s="2"/>
      <c r="S409" s="2"/>
      <c r="T409" s="1"/>
    </row>
    <row r="410" spans="1:20" ht="12.75">
      <c r="A410" s="46">
        <v>39523</v>
      </c>
      <c r="B410" s="7">
        <v>0.4895833333333333</v>
      </c>
      <c r="C410" s="17">
        <v>9219.7</v>
      </c>
      <c r="E410" s="17">
        <v>8</v>
      </c>
      <c r="F410" s="17">
        <v>12</v>
      </c>
      <c r="H410" s="129">
        <f>SUM((D410+E410+F410)/2)</f>
        <v>10</v>
      </c>
      <c r="I410" t="s">
        <v>44</v>
      </c>
      <c r="J410" s="29" t="s">
        <v>68</v>
      </c>
      <c r="K410" s="57">
        <f t="shared" si="12"/>
        <v>8.5</v>
      </c>
      <c r="L410" s="78">
        <v>1267.58</v>
      </c>
      <c r="M410" s="76">
        <f t="shared" si="13"/>
        <v>5.1599999999998545</v>
      </c>
      <c r="N410" s="34">
        <f t="shared" si="14"/>
        <v>3.3400000000001455</v>
      </c>
      <c r="O410" s="34">
        <v>21</v>
      </c>
      <c r="Q410" s="2"/>
      <c r="R410" s="2"/>
      <c r="S410" s="2" t="s">
        <v>26</v>
      </c>
      <c r="T410" s="1"/>
    </row>
    <row r="411" spans="1:20" ht="12.75">
      <c r="A411" s="5">
        <v>39524</v>
      </c>
      <c r="B411" s="7">
        <v>0.4895833333333333</v>
      </c>
      <c r="C411" s="17">
        <v>9240.7</v>
      </c>
      <c r="D411">
        <v>9</v>
      </c>
      <c r="E411" s="17">
        <v>5</v>
      </c>
      <c r="F411" s="17">
        <v>9.4</v>
      </c>
      <c r="H411" s="129">
        <f t="shared" si="15"/>
        <v>7.8</v>
      </c>
      <c r="I411" t="s">
        <v>44</v>
      </c>
      <c r="J411" s="29" t="s">
        <v>60</v>
      </c>
      <c r="K411" s="57">
        <f t="shared" si="12"/>
        <v>21</v>
      </c>
      <c r="L411" s="78">
        <v>1273.47</v>
      </c>
      <c r="M411" s="76">
        <f t="shared" si="13"/>
        <v>5.8900000000001</v>
      </c>
      <c r="N411" s="34">
        <f t="shared" si="14"/>
        <v>15.1099999999999</v>
      </c>
      <c r="O411" s="34">
        <v>21</v>
      </c>
      <c r="Q411" s="2" t="s">
        <v>26</v>
      </c>
      <c r="R411" s="2" t="s">
        <v>26</v>
      </c>
      <c r="S411" s="2"/>
      <c r="T411" s="1"/>
    </row>
    <row r="412" spans="1:20" ht="12.75">
      <c r="A412" s="4">
        <v>39525</v>
      </c>
      <c r="B412" s="7">
        <v>0.4895833333333333</v>
      </c>
      <c r="C412" s="17">
        <v>9264.5</v>
      </c>
      <c r="D412">
        <v>4</v>
      </c>
      <c r="E412" s="17">
        <v>0</v>
      </c>
      <c r="F412" s="17">
        <v>7.6</v>
      </c>
      <c r="H412" s="129">
        <f t="shared" si="15"/>
        <v>3.8666666666666667</v>
      </c>
      <c r="I412" t="s">
        <v>50</v>
      </c>
      <c r="J412" s="29" t="s">
        <v>64</v>
      </c>
      <c r="K412" s="57">
        <f t="shared" si="12"/>
        <v>23.799999999999272</v>
      </c>
      <c r="L412" s="78">
        <v>1279.58</v>
      </c>
      <c r="M412" s="76">
        <f t="shared" si="13"/>
        <v>6.1099999999999</v>
      </c>
      <c r="N412" s="34">
        <f t="shared" si="14"/>
        <v>17.689999999999372</v>
      </c>
      <c r="O412" s="34">
        <v>21</v>
      </c>
      <c r="Q412" s="2" t="s">
        <v>25</v>
      </c>
      <c r="R412" s="2"/>
      <c r="S412" s="2"/>
      <c r="T412" s="1"/>
    </row>
    <row r="413" spans="1:20" ht="12.75">
      <c r="A413" s="4">
        <v>39526</v>
      </c>
      <c r="B413" s="7">
        <v>0.4895833333333333</v>
      </c>
      <c r="C413" s="17">
        <v>9288</v>
      </c>
      <c r="D413">
        <v>3</v>
      </c>
      <c r="E413" s="17">
        <v>3</v>
      </c>
      <c r="F413" s="17">
        <v>7.9</v>
      </c>
      <c r="H413" s="129">
        <f t="shared" si="15"/>
        <v>4.633333333333334</v>
      </c>
      <c r="I413" t="s">
        <v>50</v>
      </c>
      <c r="J413" s="29" t="s">
        <v>64</v>
      </c>
      <c r="K413" s="57">
        <f t="shared" si="12"/>
        <v>23.5</v>
      </c>
      <c r="L413" s="78">
        <v>1285.31</v>
      </c>
      <c r="M413" s="76">
        <f t="shared" si="13"/>
        <v>5.730000000000018</v>
      </c>
      <c r="N413" s="34">
        <f t="shared" si="14"/>
        <v>17.769999999999982</v>
      </c>
      <c r="O413" s="34">
        <v>21</v>
      </c>
      <c r="P413" s="18" t="s">
        <v>69</v>
      </c>
      <c r="Q413" s="2"/>
      <c r="R413" s="2"/>
      <c r="S413" s="2"/>
      <c r="T413" s="1"/>
    </row>
    <row r="414" spans="1:20" ht="12.75">
      <c r="A414" s="4">
        <v>39527</v>
      </c>
      <c r="B414" s="7">
        <v>0.4895833333333333</v>
      </c>
      <c r="C414" s="17">
        <v>9311.4</v>
      </c>
      <c r="D414">
        <v>1</v>
      </c>
      <c r="E414" s="17">
        <v>1</v>
      </c>
      <c r="F414" s="17">
        <v>8.6</v>
      </c>
      <c r="H414" s="129">
        <f t="shared" si="15"/>
        <v>3.533333333333333</v>
      </c>
      <c r="I414" t="s">
        <v>50</v>
      </c>
      <c r="J414" s="29" t="s">
        <v>71</v>
      </c>
      <c r="K414" s="57">
        <f t="shared" si="12"/>
        <v>23.399999999999636</v>
      </c>
      <c r="L414" s="78">
        <v>1290.41</v>
      </c>
      <c r="M414" s="76">
        <f t="shared" si="13"/>
        <v>5.100000000000136</v>
      </c>
      <c r="N414" s="34">
        <f t="shared" si="14"/>
        <v>18.2999999999995</v>
      </c>
      <c r="O414" s="34">
        <v>21</v>
      </c>
      <c r="Q414" s="2"/>
      <c r="R414" s="2"/>
      <c r="S414" s="2"/>
      <c r="T414" s="1"/>
    </row>
    <row r="415" spans="1:20" ht="12.75">
      <c r="A415" s="4">
        <v>39528</v>
      </c>
      <c r="B415" s="7">
        <v>0.4895833333333333</v>
      </c>
      <c r="C415" s="17">
        <v>9337.6</v>
      </c>
      <c r="D415">
        <v>1</v>
      </c>
      <c r="E415" s="17">
        <v>4</v>
      </c>
      <c r="F415" s="178">
        <v>7.6</v>
      </c>
      <c r="G415" s="32"/>
      <c r="H415" s="129">
        <f t="shared" si="15"/>
        <v>4.2</v>
      </c>
      <c r="I415" t="s">
        <v>44</v>
      </c>
      <c r="J415" s="29" t="s">
        <v>59</v>
      </c>
      <c r="K415" s="57">
        <f t="shared" si="12"/>
        <v>26.200000000000728</v>
      </c>
      <c r="L415" s="78">
        <v>1295.56</v>
      </c>
      <c r="M415" s="76">
        <f t="shared" si="13"/>
        <v>5.149999999999864</v>
      </c>
      <c r="N415" s="143">
        <f t="shared" si="14"/>
        <v>21.050000000000864</v>
      </c>
      <c r="O415" s="34">
        <v>21</v>
      </c>
      <c r="Q415" s="2"/>
      <c r="R415" s="2"/>
      <c r="S415" s="2"/>
      <c r="T415" s="1"/>
    </row>
    <row r="416" spans="1:20" ht="12.75">
      <c r="A416" s="4">
        <v>39529</v>
      </c>
      <c r="B416" s="7">
        <v>0.4895833333333333</v>
      </c>
      <c r="C416" s="17">
        <v>9363.3</v>
      </c>
      <c r="D416">
        <v>1</v>
      </c>
      <c r="E416" s="17">
        <v>1</v>
      </c>
      <c r="F416" s="17">
        <v>8.1</v>
      </c>
      <c r="H416" s="129">
        <f t="shared" si="15"/>
        <v>3.3666666666666667</v>
      </c>
      <c r="I416" t="s">
        <v>50</v>
      </c>
      <c r="J416" s="29" t="s">
        <v>59</v>
      </c>
      <c r="K416" s="57">
        <f t="shared" si="12"/>
        <v>25.69999999999891</v>
      </c>
      <c r="L416" s="78">
        <v>1300.56</v>
      </c>
      <c r="M416" s="76">
        <f t="shared" si="13"/>
        <v>5</v>
      </c>
      <c r="N416" s="34">
        <f t="shared" si="14"/>
        <v>20.69999999999891</v>
      </c>
      <c r="O416" s="34">
        <v>20.5</v>
      </c>
      <c r="P416" s="18" t="s">
        <v>73</v>
      </c>
      <c r="Q416" s="2"/>
      <c r="R416" s="2"/>
      <c r="S416" s="2" t="s">
        <v>26</v>
      </c>
      <c r="T416" s="1"/>
    </row>
    <row r="417" spans="1:20" ht="12.75">
      <c r="A417" s="46">
        <v>39530</v>
      </c>
      <c r="B417" s="7">
        <v>0.4895833333333333</v>
      </c>
      <c r="C417" s="17">
        <v>9394.9</v>
      </c>
      <c r="D417">
        <v>-1</v>
      </c>
      <c r="E417" s="17">
        <v>0</v>
      </c>
      <c r="F417" s="17">
        <v>3.6</v>
      </c>
      <c r="H417" s="129">
        <f t="shared" si="15"/>
        <v>0.8666666666666667</v>
      </c>
      <c r="I417" t="s">
        <v>50</v>
      </c>
      <c r="J417" s="29" t="s">
        <v>74</v>
      </c>
      <c r="K417" s="57">
        <f t="shared" si="12"/>
        <v>31.600000000000364</v>
      </c>
      <c r="L417" s="78">
        <v>1311.58</v>
      </c>
      <c r="M417" s="76">
        <f t="shared" si="13"/>
        <v>11.019999999999982</v>
      </c>
      <c r="N417" s="34">
        <f t="shared" si="14"/>
        <v>20.580000000000382</v>
      </c>
      <c r="O417" s="34">
        <v>20.5</v>
      </c>
      <c r="Q417" s="2"/>
      <c r="R417" s="2"/>
      <c r="S417" s="2"/>
      <c r="T417" s="1"/>
    </row>
    <row r="418" spans="1:20" ht="12.75">
      <c r="A418" s="5">
        <v>39531</v>
      </c>
      <c r="B418" s="7">
        <v>0.4583333333333333</v>
      </c>
      <c r="C418" s="17">
        <v>9431.9</v>
      </c>
      <c r="D418">
        <v>-4</v>
      </c>
      <c r="E418" s="17">
        <v>-1</v>
      </c>
      <c r="F418" s="17">
        <v>6.3</v>
      </c>
      <c r="H418" s="129">
        <f t="shared" si="15"/>
        <v>0.4333333333333333</v>
      </c>
      <c r="I418" t="s">
        <v>50</v>
      </c>
      <c r="K418" s="57">
        <f t="shared" si="12"/>
        <v>37</v>
      </c>
      <c r="L418" s="78">
        <v>1320</v>
      </c>
      <c r="M418" s="76">
        <f t="shared" si="13"/>
        <v>8.420000000000073</v>
      </c>
      <c r="N418" s="34">
        <f t="shared" si="14"/>
        <v>28.579999999999927</v>
      </c>
      <c r="O418" s="34">
        <v>20</v>
      </c>
      <c r="Q418" s="2"/>
      <c r="R418" s="2"/>
      <c r="S418" s="2" t="s">
        <v>26</v>
      </c>
      <c r="T418" s="1"/>
    </row>
    <row r="419" spans="1:20" ht="12.75">
      <c r="A419" s="4">
        <v>39532</v>
      </c>
      <c r="B419" s="7">
        <v>0.4895833333333333</v>
      </c>
      <c r="C419" s="17">
        <v>9466.5</v>
      </c>
      <c r="D419">
        <v>-2</v>
      </c>
      <c r="E419" s="17">
        <v>0</v>
      </c>
      <c r="F419" s="17">
        <v>6.5</v>
      </c>
      <c r="H419" s="129">
        <f t="shared" si="15"/>
        <v>1.5</v>
      </c>
      <c r="I419" t="s">
        <v>50</v>
      </c>
      <c r="J419" s="29" t="s">
        <v>60</v>
      </c>
      <c r="K419" s="57">
        <f t="shared" si="12"/>
        <v>34.600000000000364</v>
      </c>
      <c r="L419" s="78">
        <v>1331.31</v>
      </c>
      <c r="M419" s="76">
        <f t="shared" si="13"/>
        <v>11.309999999999945</v>
      </c>
      <c r="N419" s="34">
        <f t="shared" si="14"/>
        <v>23.29000000000042</v>
      </c>
      <c r="O419" s="34">
        <v>20</v>
      </c>
      <c r="Q419" s="2"/>
      <c r="R419" s="2"/>
      <c r="S419" s="2"/>
      <c r="T419" s="1"/>
    </row>
    <row r="420" spans="1:20" ht="12.75">
      <c r="A420" s="4">
        <v>39533</v>
      </c>
      <c r="B420" s="7">
        <v>0.4895833333333333</v>
      </c>
      <c r="C420" s="17">
        <v>9495.2</v>
      </c>
      <c r="D420">
        <v>-2</v>
      </c>
      <c r="E420" s="17">
        <v>-1</v>
      </c>
      <c r="F420" s="17">
        <v>6.6</v>
      </c>
      <c r="H420" s="129">
        <f t="shared" si="15"/>
        <v>1.2</v>
      </c>
      <c r="I420" t="s">
        <v>44</v>
      </c>
      <c r="J420" s="29" t="s">
        <v>63</v>
      </c>
      <c r="K420" s="57">
        <f t="shared" si="12"/>
        <v>28.700000000000728</v>
      </c>
      <c r="L420" s="78">
        <v>1340.17</v>
      </c>
      <c r="M420" s="76">
        <f t="shared" si="13"/>
        <v>8.860000000000127</v>
      </c>
      <c r="N420" s="34">
        <f t="shared" si="14"/>
        <v>19.8400000000006</v>
      </c>
      <c r="O420" s="34">
        <v>20</v>
      </c>
      <c r="Q420" s="2"/>
      <c r="R420" s="2"/>
      <c r="S420" s="2" t="s">
        <v>26</v>
      </c>
      <c r="T420" s="1"/>
    </row>
    <row r="421" spans="1:20" s="137" customFormat="1" ht="12.75">
      <c r="A421" s="144">
        <v>39534</v>
      </c>
      <c r="B421" s="145">
        <v>0.4895833333333333</v>
      </c>
      <c r="C421" s="146">
        <v>9525.3</v>
      </c>
      <c r="D421" s="137">
        <v>4</v>
      </c>
      <c r="E421" s="146">
        <v>2</v>
      </c>
      <c r="F421" s="146">
        <v>8.8</v>
      </c>
      <c r="H421" s="147">
        <f t="shared" si="15"/>
        <v>4.933333333333334</v>
      </c>
      <c r="I421" s="137" t="s">
        <v>44</v>
      </c>
      <c r="J421" s="149" t="s">
        <v>75</v>
      </c>
      <c r="K421" s="137">
        <f t="shared" si="12"/>
        <v>30.099999999998545</v>
      </c>
      <c r="L421" s="150">
        <v>1351.5</v>
      </c>
      <c r="M421" s="150">
        <f t="shared" si="13"/>
        <v>11.329999999999927</v>
      </c>
      <c r="N421" s="148">
        <f t="shared" si="14"/>
        <v>18.769999999998618</v>
      </c>
      <c r="O421" s="148">
        <v>20</v>
      </c>
      <c r="P421" s="151"/>
      <c r="Q421" s="140"/>
      <c r="R421" s="140"/>
      <c r="S421" s="140"/>
      <c r="T421" s="140"/>
    </row>
    <row r="422" spans="1:20" ht="12.75">
      <c r="A422" s="4">
        <v>39535</v>
      </c>
      <c r="B422" s="7">
        <v>0.4895833333333333</v>
      </c>
      <c r="C422" s="17">
        <v>9551.2</v>
      </c>
      <c r="D422">
        <v>5</v>
      </c>
      <c r="E422" s="17">
        <v>3</v>
      </c>
      <c r="F422" s="17">
        <v>11.2</v>
      </c>
      <c r="H422" s="129">
        <f t="shared" si="15"/>
        <v>6.3999999999999995</v>
      </c>
      <c r="I422" t="s">
        <v>50</v>
      </c>
      <c r="J422" s="29" t="s">
        <v>76</v>
      </c>
      <c r="K422" s="57">
        <f t="shared" si="12"/>
        <v>25.900000000001455</v>
      </c>
      <c r="L422" s="78">
        <v>1362.41</v>
      </c>
      <c r="M422" s="76">
        <f t="shared" si="13"/>
        <v>10.910000000000082</v>
      </c>
      <c r="N422" s="34">
        <f t="shared" si="14"/>
        <v>14.990000000001373</v>
      </c>
      <c r="O422" s="34">
        <v>20.5</v>
      </c>
      <c r="P422" s="18" t="s">
        <v>83</v>
      </c>
      <c r="Q422" s="2"/>
      <c r="R422" s="2"/>
      <c r="S422" s="2"/>
      <c r="T422" s="1"/>
    </row>
    <row r="423" spans="1:20" ht="12.75">
      <c r="A423" s="4">
        <v>39536</v>
      </c>
      <c r="B423" s="7">
        <v>0.4895833333333333</v>
      </c>
      <c r="C423" s="17">
        <v>9564.7</v>
      </c>
      <c r="D423">
        <v>9</v>
      </c>
      <c r="E423" s="17">
        <v>7</v>
      </c>
      <c r="F423" s="17">
        <v>12.8</v>
      </c>
      <c r="H423" s="129">
        <f t="shared" si="15"/>
        <v>9.6</v>
      </c>
      <c r="I423" t="s">
        <v>50</v>
      </c>
      <c r="J423" s="29" t="s">
        <v>77</v>
      </c>
      <c r="K423" s="57">
        <f t="shared" si="12"/>
        <v>13.5</v>
      </c>
      <c r="L423" s="78">
        <v>1367.17</v>
      </c>
      <c r="M423" s="76">
        <f t="shared" si="13"/>
        <v>4.759999999999991</v>
      </c>
      <c r="N423" s="34">
        <f t="shared" si="14"/>
        <v>8.740000000000009</v>
      </c>
      <c r="O423" s="34">
        <v>21</v>
      </c>
      <c r="Q423" s="2"/>
      <c r="R423" s="2"/>
      <c r="S423" s="2"/>
      <c r="T423" s="1"/>
    </row>
    <row r="424" spans="1:20" ht="12.75">
      <c r="A424" s="46">
        <v>39537</v>
      </c>
      <c r="B424" s="7">
        <v>0.4895833333333333</v>
      </c>
      <c r="C424" s="17">
        <v>9583.1</v>
      </c>
      <c r="D424">
        <v>3</v>
      </c>
      <c r="F424" s="17">
        <v>15.1</v>
      </c>
      <c r="H424" s="129">
        <f>SUM((D424+E424+F424)/2)</f>
        <v>9.05</v>
      </c>
      <c r="I424" t="s">
        <v>37</v>
      </c>
      <c r="J424" s="29" t="s">
        <v>57</v>
      </c>
      <c r="K424" s="57">
        <f t="shared" si="12"/>
        <v>18.399999999999636</v>
      </c>
      <c r="L424" s="78">
        <v>1371.91</v>
      </c>
      <c r="M424" s="76">
        <f t="shared" si="13"/>
        <v>4.740000000000009</v>
      </c>
      <c r="N424" s="34">
        <f t="shared" si="14"/>
        <v>13.659999999999627</v>
      </c>
      <c r="O424" s="34">
        <v>21</v>
      </c>
      <c r="Q424" s="2"/>
      <c r="R424" s="2"/>
      <c r="S424" s="2" t="s">
        <v>26</v>
      </c>
      <c r="T424" s="1"/>
    </row>
    <row r="425" spans="1:20" ht="12.75">
      <c r="A425" s="169">
        <v>39538</v>
      </c>
      <c r="B425" s="7">
        <v>0.4895833333333333</v>
      </c>
      <c r="C425" s="17">
        <v>9595.8</v>
      </c>
      <c r="D425">
        <v>11</v>
      </c>
      <c r="E425" s="17">
        <v>9</v>
      </c>
      <c r="F425" s="17">
        <v>13.7</v>
      </c>
      <c r="H425" s="129">
        <f t="shared" si="15"/>
        <v>11.233333333333334</v>
      </c>
      <c r="I425" t="s">
        <v>41</v>
      </c>
      <c r="J425" s="29" t="s">
        <v>60</v>
      </c>
      <c r="K425" s="57">
        <f aca="true" t="shared" si="16" ref="K425:K494">SUM(C425-C424)</f>
        <v>12.699999999998909</v>
      </c>
      <c r="L425" s="78">
        <v>1377</v>
      </c>
      <c r="M425" s="76">
        <f aca="true" t="shared" si="17" ref="M425:M494">SUM(L425-L424)</f>
        <v>5.089999999999918</v>
      </c>
      <c r="N425" s="34">
        <f aca="true" t="shared" si="18" ref="N425:N494">SUM(K425-(L425-L424))</f>
        <v>7.6099999999989905</v>
      </c>
      <c r="O425" s="34">
        <v>21</v>
      </c>
      <c r="P425" s="165" t="s">
        <v>87</v>
      </c>
      <c r="Q425" s="2"/>
      <c r="R425" s="2"/>
      <c r="S425" s="2"/>
      <c r="T425" s="1"/>
    </row>
    <row r="426" spans="1:20" ht="12.75">
      <c r="A426" s="168">
        <v>39539</v>
      </c>
      <c r="B426" s="84">
        <v>0.4895833333333333</v>
      </c>
      <c r="C426" s="85">
        <v>9618.7</v>
      </c>
      <c r="D426" s="86">
        <v>5</v>
      </c>
      <c r="E426" s="85">
        <v>2</v>
      </c>
      <c r="F426" s="85">
        <v>14.3</v>
      </c>
      <c r="G426" s="86"/>
      <c r="H426" s="87">
        <f t="shared" si="15"/>
        <v>7.1000000000000005</v>
      </c>
      <c r="I426" s="86" t="s">
        <v>37</v>
      </c>
      <c r="J426" s="89" t="s">
        <v>80</v>
      </c>
      <c r="K426" s="86">
        <f t="shared" si="16"/>
        <v>22.900000000001455</v>
      </c>
      <c r="L426" s="90">
        <v>1381.74</v>
      </c>
      <c r="M426" s="90">
        <f t="shared" si="17"/>
        <v>4.740000000000009</v>
      </c>
      <c r="N426" s="88">
        <f t="shared" si="18"/>
        <v>18.160000000001446</v>
      </c>
      <c r="O426" s="34">
        <v>21</v>
      </c>
      <c r="P426" s="166" t="s">
        <v>88</v>
      </c>
      <c r="Q426" s="2"/>
      <c r="R426" s="2"/>
      <c r="S426" s="2"/>
      <c r="T426" s="1"/>
    </row>
    <row r="427" spans="1:20" ht="12.75">
      <c r="A427" s="4">
        <v>39540</v>
      </c>
      <c r="B427" s="7">
        <v>0.4895833333333333</v>
      </c>
      <c r="C427" s="17">
        <v>9660.8</v>
      </c>
      <c r="D427">
        <v>12</v>
      </c>
      <c r="E427" s="17">
        <v>12</v>
      </c>
      <c r="F427" s="17">
        <v>10</v>
      </c>
      <c r="H427" s="129">
        <f t="shared" si="15"/>
        <v>11.333333333333334</v>
      </c>
      <c r="I427" t="s">
        <v>44</v>
      </c>
      <c r="J427" s="29" t="s">
        <v>84</v>
      </c>
      <c r="K427" s="57">
        <f t="shared" si="16"/>
        <v>42.099999999998545</v>
      </c>
      <c r="L427" s="78">
        <v>1386.29</v>
      </c>
      <c r="M427" s="76">
        <f t="shared" si="17"/>
        <v>4.5499999999999545</v>
      </c>
      <c r="N427" s="34">
        <f t="shared" si="18"/>
        <v>37.54999999999859</v>
      </c>
      <c r="O427" s="34"/>
      <c r="Q427" s="2"/>
      <c r="R427" s="2"/>
      <c r="S427" s="2"/>
      <c r="T427" s="1"/>
    </row>
    <row r="428" spans="1:20" ht="12.75">
      <c r="A428" s="4">
        <v>39541</v>
      </c>
      <c r="B428" s="7">
        <v>0.4895833333333333</v>
      </c>
      <c r="C428" s="17">
        <v>9668.4</v>
      </c>
      <c r="D428">
        <v>7</v>
      </c>
      <c r="E428" s="17">
        <v>6</v>
      </c>
      <c r="F428" s="17">
        <v>9.4</v>
      </c>
      <c r="H428" s="129">
        <f t="shared" si="15"/>
        <v>7.466666666666666</v>
      </c>
      <c r="I428" t="s">
        <v>44</v>
      </c>
      <c r="J428" s="29" t="s">
        <v>29</v>
      </c>
      <c r="K428" s="57">
        <f t="shared" si="16"/>
        <v>7.600000000000364</v>
      </c>
      <c r="L428" s="78">
        <v>1391.04</v>
      </c>
      <c r="M428" s="76">
        <f t="shared" si="17"/>
        <v>4.75</v>
      </c>
      <c r="N428" s="34">
        <f t="shared" si="18"/>
        <v>2.850000000000364</v>
      </c>
      <c r="O428" s="34"/>
      <c r="Q428" s="2"/>
      <c r="R428" s="2"/>
      <c r="S428" s="2"/>
      <c r="T428" s="1"/>
    </row>
    <row r="429" spans="1:20" ht="12.75">
      <c r="A429" s="4">
        <v>39542</v>
      </c>
      <c r="B429" s="7">
        <v>0.4895833333333333</v>
      </c>
      <c r="C429" s="17">
        <v>9686.9</v>
      </c>
      <c r="D429">
        <v>5</v>
      </c>
      <c r="E429" s="17">
        <v>2</v>
      </c>
      <c r="F429" s="17">
        <v>9.4</v>
      </c>
      <c r="H429" s="129">
        <f t="shared" si="15"/>
        <v>5.466666666666666</v>
      </c>
      <c r="I429" t="s">
        <v>41</v>
      </c>
      <c r="J429" s="29" t="s">
        <v>65</v>
      </c>
      <c r="K429" s="57">
        <f t="shared" si="16"/>
        <v>18.5</v>
      </c>
      <c r="L429" s="78">
        <v>1395.74</v>
      </c>
      <c r="M429" s="76">
        <f t="shared" si="17"/>
        <v>4.7000000000000455</v>
      </c>
      <c r="N429" s="34">
        <f t="shared" si="18"/>
        <v>13.799999999999955</v>
      </c>
      <c r="O429" s="34"/>
      <c r="Q429" s="2"/>
      <c r="R429" s="2"/>
      <c r="S429" s="2"/>
      <c r="T429" s="1"/>
    </row>
    <row r="430" spans="1:20" ht="12.75">
      <c r="A430" s="4">
        <v>39543</v>
      </c>
      <c r="C430" s="17">
        <v>9686.9</v>
      </c>
      <c r="H430" s="129"/>
      <c r="K430" s="57">
        <f t="shared" si="16"/>
        <v>0</v>
      </c>
      <c r="L430" s="78">
        <v>1395.74</v>
      </c>
      <c r="M430" s="76">
        <f t="shared" si="17"/>
        <v>0</v>
      </c>
      <c r="N430" s="34">
        <f t="shared" si="18"/>
        <v>0</v>
      </c>
      <c r="O430" s="34"/>
      <c r="Q430" s="2"/>
      <c r="R430" s="2"/>
      <c r="S430" s="2"/>
      <c r="T430" s="1"/>
    </row>
    <row r="431" spans="1:20" ht="12.75">
      <c r="A431" s="46">
        <v>39544</v>
      </c>
      <c r="B431" s="7">
        <v>0.4895833333333333</v>
      </c>
      <c r="C431" s="17">
        <v>9724.4</v>
      </c>
      <c r="F431" s="17">
        <v>9.7</v>
      </c>
      <c r="H431" s="129"/>
      <c r="K431" s="57">
        <f t="shared" si="16"/>
        <v>37.5</v>
      </c>
      <c r="L431" s="78">
        <v>1406.86</v>
      </c>
      <c r="M431" s="76">
        <f t="shared" si="17"/>
        <v>11.11999999999989</v>
      </c>
      <c r="N431" s="34">
        <f t="shared" si="18"/>
        <v>26.38000000000011</v>
      </c>
      <c r="O431" s="34"/>
      <c r="Q431" s="2"/>
      <c r="R431" s="2"/>
      <c r="S431" s="2"/>
      <c r="T431" s="1"/>
    </row>
    <row r="432" spans="1:20" ht="12.75">
      <c r="A432" s="5">
        <v>39545</v>
      </c>
      <c r="B432" s="7">
        <v>0.4895833333333333</v>
      </c>
      <c r="C432" s="17">
        <v>9747</v>
      </c>
      <c r="F432" s="17">
        <v>5.6</v>
      </c>
      <c r="H432" s="129"/>
      <c r="K432" s="57">
        <f t="shared" si="16"/>
        <v>22.600000000000364</v>
      </c>
      <c r="L432" s="78">
        <v>1415.36</v>
      </c>
      <c r="M432" s="76">
        <f t="shared" si="17"/>
        <v>8.5</v>
      </c>
      <c r="N432" s="143">
        <f t="shared" si="18"/>
        <v>14.100000000000364</v>
      </c>
      <c r="O432" s="34"/>
      <c r="Q432" s="2"/>
      <c r="R432" s="2"/>
      <c r="S432" s="2"/>
      <c r="T432" s="1"/>
    </row>
    <row r="433" spans="1:20" ht="12.75">
      <c r="A433" s="4">
        <v>39546</v>
      </c>
      <c r="C433" s="17">
        <v>9766</v>
      </c>
      <c r="F433" s="17">
        <v>8.7</v>
      </c>
      <c r="H433" s="129"/>
      <c r="K433" s="57">
        <f t="shared" si="16"/>
        <v>19</v>
      </c>
      <c r="L433" s="78">
        <v>1427.97</v>
      </c>
      <c r="M433" s="76">
        <f t="shared" si="17"/>
        <v>12.610000000000127</v>
      </c>
      <c r="N433" s="34">
        <f t="shared" si="18"/>
        <v>6.389999999999873</v>
      </c>
      <c r="O433" s="34"/>
      <c r="Q433" s="2"/>
      <c r="R433" s="2"/>
      <c r="S433" s="2"/>
      <c r="T433" s="1"/>
    </row>
    <row r="434" spans="1:20" ht="12.75">
      <c r="A434" s="4">
        <v>39547</v>
      </c>
      <c r="C434" s="17">
        <v>9766</v>
      </c>
      <c r="H434" s="129"/>
      <c r="K434" s="57">
        <f t="shared" si="16"/>
        <v>0</v>
      </c>
      <c r="L434" s="78">
        <v>1427.97</v>
      </c>
      <c r="M434" s="76">
        <f t="shared" si="17"/>
        <v>0</v>
      </c>
      <c r="N434" s="34">
        <f t="shared" si="18"/>
        <v>0</v>
      </c>
      <c r="O434" s="34"/>
      <c r="P434" s="18" t="s">
        <v>82</v>
      </c>
      <c r="Q434" s="2"/>
      <c r="R434" s="2"/>
      <c r="S434" s="2"/>
      <c r="T434" s="1"/>
    </row>
    <row r="435" spans="1:20" ht="12.75">
      <c r="A435" s="4">
        <v>39548</v>
      </c>
      <c r="C435" s="17">
        <v>9766</v>
      </c>
      <c r="H435" s="129"/>
      <c r="K435" s="57">
        <f t="shared" si="16"/>
        <v>0</v>
      </c>
      <c r="L435" s="78">
        <v>1427.97</v>
      </c>
      <c r="M435" s="76">
        <f t="shared" si="17"/>
        <v>0</v>
      </c>
      <c r="N435" s="34">
        <f t="shared" si="18"/>
        <v>0</v>
      </c>
      <c r="O435" s="34"/>
      <c r="Q435" s="2"/>
      <c r="R435" s="2"/>
      <c r="S435" s="2"/>
      <c r="T435" s="1"/>
    </row>
    <row r="436" spans="1:15" ht="12.75">
      <c r="A436" s="4">
        <v>39549</v>
      </c>
      <c r="C436" s="17">
        <v>9766</v>
      </c>
      <c r="H436" s="129"/>
      <c r="K436" s="57">
        <f t="shared" si="16"/>
        <v>0</v>
      </c>
      <c r="L436" s="78">
        <v>1427.97</v>
      </c>
      <c r="M436" s="76">
        <f t="shared" si="17"/>
        <v>0</v>
      </c>
      <c r="N436" s="34">
        <f t="shared" si="18"/>
        <v>0</v>
      </c>
      <c r="O436" s="34"/>
    </row>
    <row r="437" spans="1:15" ht="12.75">
      <c r="A437" s="4">
        <v>39550</v>
      </c>
      <c r="C437" s="17">
        <v>9766</v>
      </c>
      <c r="H437" s="129"/>
      <c r="K437" s="57">
        <f t="shared" si="16"/>
        <v>0</v>
      </c>
      <c r="L437" s="78">
        <v>1427.97</v>
      </c>
      <c r="M437" s="76">
        <f t="shared" si="17"/>
        <v>0</v>
      </c>
      <c r="N437" s="34">
        <f t="shared" si="18"/>
        <v>0</v>
      </c>
      <c r="O437" s="34"/>
    </row>
    <row r="438" spans="1:17" ht="12.75">
      <c r="A438" s="46">
        <v>39551</v>
      </c>
      <c r="C438" s="17">
        <v>9766</v>
      </c>
      <c r="H438" s="129"/>
      <c r="K438" s="57">
        <f t="shared" si="16"/>
        <v>0</v>
      </c>
      <c r="L438" s="78">
        <v>1427.97</v>
      </c>
      <c r="M438" s="76">
        <f t="shared" si="17"/>
        <v>0</v>
      </c>
      <c r="N438" s="34">
        <f t="shared" si="18"/>
        <v>0</v>
      </c>
      <c r="O438" s="34"/>
      <c r="Q438" s="34" t="s">
        <v>26</v>
      </c>
    </row>
    <row r="439" spans="1:19" ht="12.75">
      <c r="A439" s="5">
        <v>39552</v>
      </c>
      <c r="B439" s="7">
        <v>0.625</v>
      </c>
      <c r="C439" s="17">
        <v>9833.1</v>
      </c>
      <c r="H439" s="129"/>
      <c r="K439" s="57">
        <f t="shared" si="16"/>
        <v>67.10000000000036</v>
      </c>
      <c r="L439" s="78">
        <v>1473.97</v>
      </c>
      <c r="M439" s="76">
        <f t="shared" si="17"/>
        <v>46</v>
      </c>
      <c r="N439" s="143">
        <f t="shared" si="18"/>
        <v>21.100000000000364</v>
      </c>
      <c r="O439" s="34"/>
      <c r="R439" s="34" t="s">
        <v>26</v>
      </c>
      <c r="S439" s="34" t="s">
        <v>26</v>
      </c>
    </row>
    <row r="440" spans="1:15" ht="12.75">
      <c r="A440" s="4">
        <v>39553</v>
      </c>
      <c r="C440" s="17">
        <v>9833.1</v>
      </c>
      <c r="F440" s="17">
        <v>8.7</v>
      </c>
      <c r="G440">
        <v>-2.8</v>
      </c>
      <c r="H440" s="129"/>
      <c r="K440" s="57">
        <f t="shared" si="16"/>
        <v>0</v>
      </c>
      <c r="L440" s="78">
        <v>1473.97</v>
      </c>
      <c r="M440" s="76">
        <f t="shared" si="17"/>
        <v>0</v>
      </c>
      <c r="N440" s="34">
        <f t="shared" si="18"/>
        <v>0</v>
      </c>
      <c r="O440" s="34"/>
    </row>
    <row r="441" spans="1:19" ht="12.75">
      <c r="A441" s="167">
        <v>39554</v>
      </c>
      <c r="B441" s="7">
        <v>0.7291666666666666</v>
      </c>
      <c r="C441" s="17">
        <v>9900.2</v>
      </c>
      <c r="F441" s="17">
        <v>10.7</v>
      </c>
      <c r="H441" s="129"/>
      <c r="K441" s="57">
        <f t="shared" si="16"/>
        <v>67.10000000000036</v>
      </c>
      <c r="L441" s="78">
        <v>1488.23</v>
      </c>
      <c r="M441" s="76">
        <f t="shared" si="17"/>
        <v>14.259999999999991</v>
      </c>
      <c r="N441" s="34">
        <f t="shared" si="18"/>
        <v>52.84000000000037</v>
      </c>
      <c r="O441" s="34"/>
      <c r="P441" s="165" t="s">
        <v>87</v>
      </c>
      <c r="S441" s="34" t="s">
        <v>26</v>
      </c>
    </row>
    <row r="442" spans="1:19" s="182" customFormat="1" ht="12.75">
      <c r="A442" s="179">
        <v>39555</v>
      </c>
      <c r="B442" s="180">
        <v>0.3541666666666667</v>
      </c>
      <c r="C442" s="181">
        <v>9914.2</v>
      </c>
      <c r="E442" s="181"/>
      <c r="F442" s="181"/>
      <c r="H442" s="183"/>
      <c r="J442" s="184"/>
      <c r="K442" s="182">
        <f t="shared" si="16"/>
        <v>14</v>
      </c>
      <c r="L442" s="185">
        <v>1491.19</v>
      </c>
      <c r="M442" s="185">
        <f t="shared" si="17"/>
        <v>2.9600000000000364</v>
      </c>
      <c r="N442" s="186">
        <f t="shared" si="18"/>
        <v>11.039999999999964</v>
      </c>
      <c r="O442" s="186"/>
      <c r="P442" s="187" t="s">
        <v>99</v>
      </c>
      <c r="Q442" s="186"/>
      <c r="R442" s="186"/>
      <c r="S442" s="186"/>
    </row>
    <row r="443" spans="1:19" s="182" customFormat="1" ht="12.75">
      <c r="A443" s="179">
        <v>39555</v>
      </c>
      <c r="B443" s="180">
        <v>0.5416666666666666</v>
      </c>
      <c r="C443" s="181">
        <v>9926.8</v>
      </c>
      <c r="E443" s="181"/>
      <c r="F443" s="181"/>
      <c r="H443" s="183"/>
      <c r="J443" s="184"/>
      <c r="K443" s="182">
        <f t="shared" si="16"/>
        <v>12.599999999998545</v>
      </c>
      <c r="L443" s="185">
        <v>1492.17</v>
      </c>
      <c r="M443" s="185">
        <f t="shared" si="17"/>
        <v>0.9800000000000182</v>
      </c>
      <c r="N443" s="186">
        <f t="shared" si="18"/>
        <v>11.619999999998527</v>
      </c>
      <c r="O443" s="186"/>
      <c r="P443" s="187"/>
      <c r="Q443" s="186"/>
      <c r="R443" s="186"/>
      <c r="S443" s="186"/>
    </row>
    <row r="444" spans="1:19" s="182" customFormat="1" ht="12.75">
      <c r="A444" s="179">
        <v>39555</v>
      </c>
      <c r="B444" s="180">
        <v>0.625</v>
      </c>
      <c r="C444" s="181">
        <v>9928</v>
      </c>
      <c r="E444" s="181"/>
      <c r="F444" s="181"/>
      <c r="H444" s="183"/>
      <c r="J444" s="184"/>
      <c r="K444" s="182">
        <f t="shared" si="16"/>
        <v>1.2000000000007276</v>
      </c>
      <c r="L444" s="185">
        <v>1492.55</v>
      </c>
      <c r="M444" s="185">
        <f t="shared" si="17"/>
        <v>0.37999999999988177</v>
      </c>
      <c r="N444" s="186">
        <f t="shared" si="18"/>
        <v>0.8200000000008458</v>
      </c>
      <c r="O444" s="186"/>
      <c r="P444" s="188" t="s">
        <v>87</v>
      </c>
      <c r="Q444" s="186"/>
      <c r="R444" s="186"/>
      <c r="S444" s="186"/>
    </row>
    <row r="445" spans="1:19" s="182" customFormat="1" ht="12.75">
      <c r="A445" s="179">
        <v>39555</v>
      </c>
      <c r="B445" s="180">
        <v>0.7222222222222222</v>
      </c>
      <c r="C445" s="181">
        <v>9930.3</v>
      </c>
      <c r="E445" s="181"/>
      <c r="F445" s="181">
        <v>12</v>
      </c>
      <c r="H445" s="183"/>
      <c r="J445" s="184" t="s">
        <v>97</v>
      </c>
      <c r="K445" s="182">
        <f t="shared" si="16"/>
        <v>2.2999999999992724</v>
      </c>
      <c r="L445" s="185">
        <v>1492.98</v>
      </c>
      <c r="M445" s="185">
        <f t="shared" si="17"/>
        <v>0.43000000000006366</v>
      </c>
      <c r="N445" s="186">
        <f t="shared" si="18"/>
        <v>1.8699999999992087</v>
      </c>
      <c r="O445" s="186"/>
      <c r="P445" s="188"/>
      <c r="Q445" s="186"/>
      <c r="R445" s="186"/>
      <c r="S445" s="186"/>
    </row>
    <row r="446" spans="1:16" ht="12.75">
      <c r="A446" s="4">
        <v>39556</v>
      </c>
      <c r="B446" s="7">
        <v>0.4895833333333333</v>
      </c>
      <c r="C446" s="17">
        <v>9954.1</v>
      </c>
      <c r="D446">
        <v>2</v>
      </c>
      <c r="E446" s="17">
        <v>4</v>
      </c>
      <c r="F446" s="17">
        <v>14.6</v>
      </c>
      <c r="H446" s="129">
        <f t="shared" si="15"/>
        <v>6.866666666666667</v>
      </c>
      <c r="I446" t="s">
        <v>37</v>
      </c>
      <c r="J446" s="29" t="s">
        <v>101</v>
      </c>
      <c r="K446" s="57">
        <f t="shared" si="16"/>
        <v>23.80000000000109</v>
      </c>
      <c r="L446" s="78">
        <v>1496.7</v>
      </c>
      <c r="M446" s="76">
        <f t="shared" si="17"/>
        <v>3.7200000000000273</v>
      </c>
      <c r="N446" s="34">
        <f t="shared" si="18"/>
        <v>20.080000000001064</v>
      </c>
      <c r="O446" s="34"/>
      <c r="P446" s="18" t="s">
        <v>98</v>
      </c>
    </row>
    <row r="447" spans="1:19" s="182" customFormat="1" ht="12.75">
      <c r="A447" s="179">
        <v>39557</v>
      </c>
      <c r="B447" s="180">
        <v>0.3229166666666667</v>
      </c>
      <c r="C447" s="181">
        <v>9969.1</v>
      </c>
      <c r="E447" s="181"/>
      <c r="F447" s="181"/>
      <c r="H447" s="183"/>
      <c r="I447" s="182" t="s">
        <v>44</v>
      </c>
      <c r="J447" s="184" t="s">
        <v>102</v>
      </c>
      <c r="K447" s="182">
        <f t="shared" si="16"/>
        <v>15</v>
      </c>
      <c r="L447" s="185">
        <v>1500.49</v>
      </c>
      <c r="M447" s="185">
        <f t="shared" si="17"/>
        <v>3.7899999999999636</v>
      </c>
      <c r="N447" s="186">
        <f t="shared" si="18"/>
        <v>11.210000000000036</v>
      </c>
      <c r="O447" s="186"/>
      <c r="P447" s="187"/>
      <c r="Q447" s="186"/>
      <c r="R447" s="186"/>
      <c r="S447" s="186"/>
    </row>
    <row r="448" spans="1:19" s="182" customFormat="1" ht="12.75">
      <c r="A448" s="179">
        <v>39557</v>
      </c>
      <c r="B448" s="180">
        <v>0.4583333333333333</v>
      </c>
      <c r="C448" s="181">
        <v>9974.8</v>
      </c>
      <c r="E448" s="181"/>
      <c r="F448" s="181"/>
      <c r="H448" s="183"/>
      <c r="I448" s="182" t="s">
        <v>44</v>
      </c>
      <c r="J448" s="184" t="s">
        <v>103</v>
      </c>
      <c r="K448" s="182">
        <f t="shared" si="16"/>
        <v>5.699999999998909</v>
      </c>
      <c r="L448" s="185">
        <v>1501.28</v>
      </c>
      <c r="M448" s="185">
        <f t="shared" si="17"/>
        <v>0.7899999999999636</v>
      </c>
      <c r="N448" s="186">
        <f t="shared" si="18"/>
        <v>4.909999999998945</v>
      </c>
      <c r="O448" s="186"/>
      <c r="P448" s="187" t="s">
        <v>133</v>
      </c>
      <c r="Q448" s="186"/>
      <c r="R448" s="186"/>
      <c r="S448" s="186"/>
    </row>
    <row r="449" spans="1:19" s="182" customFormat="1" ht="12.75">
      <c r="A449" s="189">
        <v>39557</v>
      </c>
      <c r="B449" s="180">
        <v>0.4895833333333333</v>
      </c>
      <c r="C449" s="181">
        <v>9975.3</v>
      </c>
      <c r="D449" s="182">
        <v>10</v>
      </c>
      <c r="E449" s="181">
        <v>7</v>
      </c>
      <c r="F449" s="181">
        <v>9</v>
      </c>
      <c r="H449" s="183">
        <f t="shared" si="15"/>
        <v>8.666666666666666</v>
      </c>
      <c r="I449" s="182" t="s">
        <v>44</v>
      </c>
      <c r="J449" s="184" t="s">
        <v>114</v>
      </c>
      <c r="K449" s="182">
        <f t="shared" si="16"/>
        <v>0.5</v>
      </c>
      <c r="L449" s="185">
        <v>1501.3</v>
      </c>
      <c r="M449" s="185">
        <f t="shared" si="17"/>
        <v>0.01999999999998181</v>
      </c>
      <c r="N449" s="186">
        <f t="shared" si="18"/>
        <v>0.4800000000000182</v>
      </c>
      <c r="O449" s="186"/>
      <c r="P449" s="187"/>
      <c r="Q449" s="186"/>
      <c r="R449" s="186"/>
      <c r="S449" s="186"/>
    </row>
    <row r="450" spans="1:15" ht="12.75">
      <c r="A450" s="46">
        <v>39558</v>
      </c>
      <c r="B450" s="7">
        <v>0.4895833333333333</v>
      </c>
      <c r="C450" s="17">
        <v>10000.2</v>
      </c>
      <c r="D450">
        <v>8</v>
      </c>
      <c r="E450" s="17">
        <v>11</v>
      </c>
      <c r="F450" s="17">
        <v>12</v>
      </c>
      <c r="H450" s="129">
        <f t="shared" si="15"/>
        <v>10.333333333333334</v>
      </c>
      <c r="I450" s="57" t="s">
        <v>41</v>
      </c>
      <c r="J450" s="29" t="s">
        <v>101</v>
      </c>
      <c r="K450" s="57">
        <f>SUM(C450-C449)</f>
        <v>24.900000000001455</v>
      </c>
      <c r="L450" s="78">
        <v>1506.76</v>
      </c>
      <c r="M450" s="76">
        <f>SUM(L450-L449)</f>
        <v>5.460000000000036</v>
      </c>
      <c r="N450" s="34">
        <f>SUM(K450-(L450-L449))</f>
        <v>19.44000000000142</v>
      </c>
      <c r="O450" s="34"/>
    </row>
    <row r="451" spans="1:15" ht="12.75">
      <c r="A451" s="5">
        <v>39559</v>
      </c>
      <c r="B451" s="7">
        <v>0.4895833333333333</v>
      </c>
      <c r="C451" s="17">
        <v>10017.7</v>
      </c>
      <c r="D451" s="57">
        <v>11</v>
      </c>
      <c r="E451" s="17">
        <v>6</v>
      </c>
      <c r="F451" s="17">
        <v>17.3</v>
      </c>
      <c r="H451" s="129">
        <f t="shared" si="15"/>
        <v>11.433333333333332</v>
      </c>
      <c r="I451" s="57" t="s">
        <v>50</v>
      </c>
      <c r="J451" s="29" t="s">
        <v>122</v>
      </c>
      <c r="K451" s="57">
        <f t="shared" si="16"/>
        <v>17.5</v>
      </c>
      <c r="L451" s="78">
        <v>1512.41</v>
      </c>
      <c r="M451" s="76">
        <f t="shared" si="17"/>
        <v>5.650000000000091</v>
      </c>
      <c r="N451" s="34">
        <f t="shared" si="18"/>
        <v>11.849999999999909</v>
      </c>
      <c r="O451" s="34"/>
    </row>
    <row r="452" spans="1:19" s="182" customFormat="1" ht="12.75">
      <c r="A452" s="189">
        <v>39560</v>
      </c>
      <c r="B452" s="180">
        <v>0.48819444444444443</v>
      </c>
      <c r="C452" s="181">
        <v>10031.4</v>
      </c>
      <c r="D452" s="182">
        <v>12.8</v>
      </c>
      <c r="E452" s="181">
        <v>9.8</v>
      </c>
      <c r="F452" s="181">
        <v>11.6</v>
      </c>
      <c r="H452" s="183">
        <f t="shared" si="15"/>
        <v>11.4</v>
      </c>
      <c r="I452" s="182" t="s">
        <v>44</v>
      </c>
      <c r="J452" s="184" t="s">
        <v>148</v>
      </c>
      <c r="K452" s="182">
        <f t="shared" si="16"/>
        <v>13.699999999998909</v>
      </c>
      <c r="L452" s="185">
        <v>1516.94</v>
      </c>
      <c r="M452" s="185">
        <f t="shared" si="17"/>
        <v>4.529999999999973</v>
      </c>
      <c r="N452" s="186">
        <f t="shared" si="18"/>
        <v>9.169999999998936</v>
      </c>
      <c r="O452" s="186"/>
      <c r="P452" s="187" t="s">
        <v>134</v>
      </c>
      <c r="Q452" s="186"/>
      <c r="R452" s="186"/>
      <c r="S452" s="186" t="s">
        <v>26</v>
      </c>
    </row>
    <row r="453" spans="1:19" s="182" customFormat="1" ht="12.75">
      <c r="A453" s="189">
        <v>39560</v>
      </c>
      <c r="B453" s="180">
        <v>0.611111111111111</v>
      </c>
      <c r="C453" s="181">
        <v>10033.8</v>
      </c>
      <c r="E453" s="181"/>
      <c r="F453" s="181">
        <v>13</v>
      </c>
      <c r="H453" s="183"/>
      <c r="I453" s="182" t="s">
        <v>44</v>
      </c>
      <c r="J453" s="184" t="s">
        <v>149</v>
      </c>
      <c r="K453" s="182">
        <f t="shared" si="16"/>
        <v>2.399999999999636</v>
      </c>
      <c r="L453" s="185">
        <v>1517.38</v>
      </c>
      <c r="M453" s="185">
        <f t="shared" si="17"/>
        <v>0.44000000000005457</v>
      </c>
      <c r="N453" s="44">
        <f t="shared" si="18"/>
        <v>1.9599999999995816</v>
      </c>
      <c r="O453" s="186"/>
      <c r="P453" s="187"/>
      <c r="Q453" s="186"/>
      <c r="R453" s="186"/>
      <c r="S453" s="186"/>
    </row>
    <row r="454" spans="1:16" ht="12.75">
      <c r="A454" s="4">
        <v>39561</v>
      </c>
      <c r="B454" s="7">
        <v>0.4895833333333333</v>
      </c>
      <c r="C454" s="17">
        <v>10049.4</v>
      </c>
      <c r="D454" s="57">
        <v>9</v>
      </c>
      <c r="E454" s="17">
        <v>7</v>
      </c>
      <c r="F454" s="17">
        <v>16.8</v>
      </c>
      <c r="H454" s="129">
        <f t="shared" si="15"/>
        <v>10.933333333333332</v>
      </c>
      <c r="I454" s="57" t="s">
        <v>37</v>
      </c>
      <c r="J454" s="29" t="s">
        <v>153</v>
      </c>
      <c r="K454" s="57">
        <f t="shared" si="16"/>
        <v>15.600000000000364</v>
      </c>
      <c r="L454" s="78">
        <v>1521.55</v>
      </c>
      <c r="M454" s="76">
        <f t="shared" si="17"/>
        <v>4.169999999999845</v>
      </c>
      <c r="N454" s="44">
        <f t="shared" si="18"/>
        <v>11.430000000000518</v>
      </c>
      <c r="O454" s="34"/>
      <c r="P454" s="18" t="s">
        <v>150</v>
      </c>
    </row>
    <row r="455" spans="1:16" ht="12.75">
      <c r="A455" s="4">
        <v>39562</v>
      </c>
      <c r="B455" s="7">
        <v>0.5208333333333334</v>
      </c>
      <c r="C455" s="17">
        <v>10061.6</v>
      </c>
      <c r="D455" s="57"/>
      <c r="F455" s="17">
        <v>14</v>
      </c>
      <c r="H455" s="129">
        <f>SUM((D455+E455+F455)/1)</f>
        <v>14</v>
      </c>
      <c r="I455" s="57" t="s">
        <v>50</v>
      </c>
      <c r="J455" s="29" t="s">
        <v>154</v>
      </c>
      <c r="K455" s="57">
        <f t="shared" si="16"/>
        <v>12.200000000000728</v>
      </c>
      <c r="L455" s="78">
        <v>1526.61</v>
      </c>
      <c r="M455" s="76">
        <f t="shared" si="17"/>
        <v>5.059999999999945</v>
      </c>
      <c r="N455" s="34">
        <f t="shared" si="18"/>
        <v>7.140000000000782</v>
      </c>
      <c r="O455" s="34"/>
      <c r="P455" s="18" t="s">
        <v>156</v>
      </c>
    </row>
    <row r="456" spans="1:15" ht="12.75">
      <c r="A456" s="4">
        <v>39563</v>
      </c>
      <c r="B456" s="7">
        <v>0.4895833333333333</v>
      </c>
      <c r="C456" s="17">
        <v>10071.9</v>
      </c>
      <c r="D456" s="57">
        <v>7</v>
      </c>
      <c r="E456" s="17">
        <v>8</v>
      </c>
      <c r="F456" s="17">
        <v>17.8</v>
      </c>
      <c r="H456" s="129">
        <f>SUM((D456+E456+F456)/3)</f>
        <v>10.933333333333332</v>
      </c>
      <c r="I456" s="57" t="s">
        <v>50</v>
      </c>
      <c r="J456" s="29" t="s">
        <v>80</v>
      </c>
      <c r="K456" s="57">
        <f t="shared" si="16"/>
        <v>10.299999999999272</v>
      </c>
      <c r="L456" s="78">
        <v>1530.77</v>
      </c>
      <c r="M456" s="76">
        <f t="shared" si="17"/>
        <v>4.160000000000082</v>
      </c>
      <c r="N456" s="34">
        <f t="shared" si="18"/>
        <v>6.1399999999991905</v>
      </c>
      <c r="O456" s="34"/>
    </row>
    <row r="457" spans="1:15" ht="12.75">
      <c r="A457" s="4">
        <v>39564</v>
      </c>
      <c r="B457" s="7">
        <v>0.4895833333333333</v>
      </c>
      <c r="C457" s="17">
        <v>10088.8</v>
      </c>
      <c r="D457" s="57">
        <v>7</v>
      </c>
      <c r="E457" s="17">
        <v>8</v>
      </c>
      <c r="F457" s="17">
        <v>17.5</v>
      </c>
      <c r="H457" s="129">
        <f t="shared" si="15"/>
        <v>10.833333333333334</v>
      </c>
      <c r="I457" s="57" t="s">
        <v>155</v>
      </c>
      <c r="J457" s="29" t="s">
        <v>80</v>
      </c>
      <c r="K457" s="57">
        <f t="shared" si="16"/>
        <v>16.899999999999636</v>
      </c>
      <c r="L457" s="78">
        <v>1535.53</v>
      </c>
      <c r="M457" s="76">
        <f t="shared" si="17"/>
        <v>4.759999999999991</v>
      </c>
      <c r="N457" s="34">
        <f t="shared" si="18"/>
        <v>12.139999999999645</v>
      </c>
      <c r="O457" s="34"/>
    </row>
    <row r="458" spans="1:15" ht="12.75">
      <c r="A458" s="46">
        <v>39565</v>
      </c>
      <c r="B458" s="7">
        <v>0.4895833333333333</v>
      </c>
      <c r="C458" s="17">
        <v>10098.8</v>
      </c>
      <c r="D458" s="57">
        <v>7</v>
      </c>
      <c r="E458" s="17">
        <v>9</v>
      </c>
      <c r="F458" s="17">
        <v>19.5</v>
      </c>
      <c r="H458" s="129">
        <f t="shared" si="15"/>
        <v>11.833333333333334</v>
      </c>
      <c r="I458" s="57" t="s">
        <v>155</v>
      </c>
      <c r="J458" s="29" t="s">
        <v>67</v>
      </c>
      <c r="K458" s="57">
        <f t="shared" si="16"/>
        <v>10</v>
      </c>
      <c r="L458" s="78">
        <v>1540.58</v>
      </c>
      <c r="M458" s="76">
        <f t="shared" si="17"/>
        <v>5.0499999999999545</v>
      </c>
      <c r="N458" s="34">
        <f t="shared" si="18"/>
        <v>4.9500000000000455</v>
      </c>
      <c r="O458" s="34"/>
    </row>
    <row r="459" spans="1:19" ht="12.75">
      <c r="A459" s="5">
        <v>39566</v>
      </c>
      <c r="B459" s="7">
        <v>0.4895833333333333</v>
      </c>
      <c r="C459" s="17">
        <v>10107.4</v>
      </c>
      <c r="D459" s="57">
        <v>9</v>
      </c>
      <c r="E459" s="17">
        <v>11</v>
      </c>
      <c r="F459" s="17">
        <v>22.6</v>
      </c>
      <c r="H459" s="129">
        <f t="shared" si="15"/>
        <v>14.200000000000001</v>
      </c>
      <c r="I459" s="57" t="s">
        <v>50</v>
      </c>
      <c r="J459" s="29" t="s">
        <v>80</v>
      </c>
      <c r="K459" s="57">
        <f t="shared" si="16"/>
        <v>8.600000000000364</v>
      </c>
      <c r="L459" s="78">
        <v>1546.05</v>
      </c>
      <c r="M459" s="76">
        <f t="shared" si="17"/>
        <v>5.470000000000027</v>
      </c>
      <c r="N459" s="34">
        <f t="shared" si="18"/>
        <v>3.1300000000003365</v>
      </c>
      <c r="O459" s="34"/>
      <c r="S459" s="34" t="s">
        <v>26</v>
      </c>
    </row>
    <row r="460" spans="1:19" ht="12.75">
      <c r="A460" s="4">
        <v>39567</v>
      </c>
      <c r="B460" s="7">
        <v>0.4895833333333333</v>
      </c>
      <c r="C460" s="17">
        <v>10112.5</v>
      </c>
      <c r="D460" s="57">
        <v>13</v>
      </c>
      <c r="E460" s="17">
        <v>11</v>
      </c>
      <c r="F460" s="17">
        <v>16.7</v>
      </c>
      <c r="H460" s="129">
        <f t="shared" si="15"/>
        <v>13.566666666666668</v>
      </c>
      <c r="I460" s="57" t="s">
        <v>50</v>
      </c>
      <c r="J460" s="29" t="s">
        <v>29</v>
      </c>
      <c r="K460" s="57">
        <f t="shared" si="16"/>
        <v>5.100000000000364</v>
      </c>
      <c r="L460" s="78">
        <v>1550.56</v>
      </c>
      <c r="M460" s="76">
        <f t="shared" si="17"/>
        <v>4.509999999999991</v>
      </c>
      <c r="N460" s="34">
        <f t="shared" si="18"/>
        <v>0.5900000000003729</v>
      </c>
      <c r="O460" s="34"/>
      <c r="S460" s="34" t="s">
        <v>25</v>
      </c>
    </row>
    <row r="461" spans="1:15" ht="12.75">
      <c r="A461" s="4">
        <v>39568</v>
      </c>
      <c r="B461" s="7">
        <v>0.4895833333333333</v>
      </c>
      <c r="C461" s="17">
        <v>10126.2</v>
      </c>
      <c r="D461" s="57">
        <v>11</v>
      </c>
      <c r="E461" s="17">
        <v>6</v>
      </c>
      <c r="F461" s="17">
        <v>19.5</v>
      </c>
      <c r="H461" s="129">
        <f t="shared" si="15"/>
        <v>12.166666666666666</v>
      </c>
      <c r="I461" s="57" t="s">
        <v>155</v>
      </c>
      <c r="J461" s="29" t="s">
        <v>80</v>
      </c>
      <c r="K461" s="57">
        <f t="shared" si="16"/>
        <v>13.700000000000728</v>
      </c>
      <c r="L461" s="78">
        <v>1555.26</v>
      </c>
      <c r="M461" s="76">
        <f t="shared" si="17"/>
        <v>4.7000000000000455</v>
      </c>
      <c r="N461" s="34">
        <f t="shared" si="18"/>
        <v>9.000000000000682</v>
      </c>
      <c r="O461" s="34"/>
    </row>
    <row r="462" spans="1:15" ht="12.75">
      <c r="A462" s="83">
        <v>39569</v>
      </c>
      <c r="B462" s="84">
        <v>0.4895833333333333</v>
      </c>
      <c r="C462" s="85">
        <v>10137.1</v>
      </c>
      <c r="D462" s="86">
        <v>9</v>
      </c>
      <c r="E462" s="85"/>
      <c r="F462" s="85">
        <v>17.4</v>
      </c>
      <c r="G462" s="86"/>
      <c r="H462" s="129">
        <f>SUM((D462+E462+F462)/2)</f>
        <v>13.2</v>
      </c>
      <c r="I462" s="86" t="s">
        <v>50</v>
      </c>
      <c r="J462" s="89" t="s">
        <v>22</v>
      </c>
      <c r="K462" s="86">
        <f t="shared" si="16"/>
        <v>10.899999999999636</v>
      </c>
      <c r="L462" s="90">
        <v>1560.16</v>
      </c>
      <c r="M462" s="90">
        <f t="shared" si="17"/>
        <v>4.900000000000091</v>
      </c>
      <c r="N462" s="88">
        <f t="shared" si="18"/>
        <v>5.999999999999545</v>
      </c>
      <c r="O462" s="34"/>
    </row>
    <row r="463" spans="1:16" ht="12.75">
      <c r="A463" s="4">
        <v>39570</v>
      </c>
      <c r="B463" s="7">
        <v>0.4895833333333333</v>
      </c>
      <c r="C463" s="17">
        <v>10146.9</v>
      </c>
      <c r="D463" s="57">
        <v>9</v>
      </c>
      <c r="F463" s="17">
        <v>18.5</v>
      </c>
      <c r="H463" s="129">
        <f>SUM((D463+E463+F463)/2)</f>
        <v>13.75</v>
      </c>
      <c r="I463" s="57" t="s">
        <v>155</v>
      </c>
      <c r="J463" s="29" t="s">
        <v>80</v>
      </c>
      <c r="K463" s="57">
        <f t="shared" si="16"/>
        <v>9.799999999999272</v>
      </c>
      <c r="L463" s="78">
        <v>1564.9</v>
      </c>
      <c r="M463" s="76">
        <f t="shared" si="17"/>
        <v>4.740000000000009</v>
      </c>
      <c r="N463" s="34">
        <f t="shared" si="18"/>
        <v>5.059999999999263</v>
      </c>
      <c r="O463" s="34"/>
      <c r="P463" s="18" t="s">
        <v>160</v>
      </c>
    </row>
    <row r="464" spans="1:19" ht="12.75">
      <c r="A464" s="4">
        <v>39571</v>
      </c>
      <c r="B464" s="7">
        <v>0.5</v>
      </c>
      <c r="C464" s="17">
        <v>10157.6</v>
      </c>
      <c r="D464" s="57">
        <v>9</v>
      </c>
      <c r="F464" s="17">
        <v>18.5</v>
      </c>
      <c r="H464" s="129">
        <f>SUM((D464+E464+F464)/2)</f>
        <v>13.75</v>
      </c>
      <c r="I464" s="57" t="s">
        <v>155</v>
      </c>
      <c r="J464" s="29" t="s">
        <v>161</v>
      </c>
      <c r="K464" s="57">
        <f t="shared" si="16"/>
        <v>10.700000000000728</v>
      </c>
      <c r="L464" s="78">
        <v>1571.07</v>
      </c>
      <c r="M464" s="76">
        <f t="shared" si="17"/>
        <v>6.169999999999845</v>
      </c>
      <c r="N464" s="34">
        <f t="shared" si="18"/>
        <v>4.530000000000882</v>
      </c>
      <c r="O464" s="34"/>
      <c r="S464" s="34" t="s">
        <v>26</v>
      </c>
    </row>
    <row r="465" spans="1:15" ht="12.75">
      <c r="A465" s="46">
        <v>39572</v>
      </c>
      <c r="B465" s="7">
        <v>0.4895833333333333</v>
      </c>
      <c r="C465" s="17">
        <v>10166.4</v>
      </c>
      <c r="D465" s="57">
        <v>11</v>
      </c>
      <c r="F465" s="17">
        <v>20.7</v>
      </c>
      <c r="H465" s="129">
        <f>SUM((D465+E465+F465)/2)</f>
        <v>15.85</v>
      </c>
      <c r="I465" s="57" t="s">
        <v>155</v>
      </c>
      <c r="J465" s="29" t="s">
        <v>29</v>
      </c>
      <c r="K465" s="57">
        <f t="shared" si="16"/>
        <v>8.799999999999272</v>
      </c>
      <c r="L465" s="78">
        <v>1576.54</v>
      </c>
      <c r="M465" s="76">
        <f t="shared" si="17"/>
        <v>5.470000000000027</v>
      </c>
      <c r="N465" s="34">
        <f t="shared" si="18"/>
        <v>3.329999999999245</v>
      </c>
      <c r="O465" s="34"/>
    </row>
    <row r="466" spans="1:15" ht="12.75">
      <c r="A466" s="5">
        <v>39573</v>
      </c>
      <c r="B466" s="7">
        <v>0.4895833333333333</v>
      </c>
      <c r="C466" s="17">
        <v>10173.1</v>
      </c>
      <c r="D466" s="57">
        <v>11</v>
      </c>
      <c r="E466" s="17">
        <v>7</v>
      </c>
      <c r="F466" s="17">
        <v>20.8</v>
      </c>
      <c r="H466" s="129">
        <f aca="true" t="shared" si="19" ref="H466:H526">SUM((D466+E466+F466)/3)</f>
        <v>12.933333333333332</v>
      </c>
      <c r="I466" s="57" t="s">
        <v>155</v>
      </c>
      <c r="J466" s="29" t="s">
        <v>59</v>
      </c>
      <c r="K466" s="57">
        <f t="shared" si="16"/>
        <v>6.700000000000728</v>
      </c>
      <c r="L466" s="78">
        <v>1580.62</v>
      </c>
      <c r="M466" s="76">
        <f t="shared" si="17"/>
        <v>4.079999999999927</v>
      </c>
      <c r="N466" s="34">
        <f t="shared" si="18"/>
        <v>2.6200000000008004</v>
      </c>
      <c r="O466" s="34"/>
    </row>
    <row r="467" spans="1:19" ht="12.75">
      <c r="A467" s="4">
        <v>39574</v>
      </c>
      <c r="B467" s="7">
        <v>0.4895833333333333</v>
      </c>
      <c r="C467" s="17">
        <v>10179.2</v>
      </c>
      <c r="D467" s="57">
        <v>11</v>
      </c>
      <c r="E467" s="17">
        <v>10</v>
      </c>
      <c r="F467" s="17">
        <v>22</v>
      </c>
      <c r="H467" s="129">
        <f t="shared" si="19"/>
        <v>14.333333333333334</v>
      </c>
      <c r="I467" s="57" t="s">
        <v>155</v>
      </c>
      <c r="J467" s="29" t="s">
        <v>70</v>
      </c>
      <c r="K467" s="57">
        <f t="shared" si="16"/>
        <v>6.100000000000364</v>
      </c>
      <c r="L467" s="78">
        <v>1586.09</v>
      </c>
      <c r="M467" s="76">
        <f t="shared" si="17"/>
        <v>5.470000000000027</v>
      </c>
      <c r="N467" s="34">
        <f t="shared" si="18"/>
        <v>0.6300000000003365</v>
      </c>
      <c r="O467" s="34"/>
      <c r="P467" s="19" t="s">
        <v>171</v>
      </c>
      <c r="S467" s="34" t="s">
        <v>26</v>
      </c>
    </row>
    <row r="468" spans="1:15" ht="12.75">
      <c r="A468" s="4">
        <v>39575</v>
      </c>
      <c r="B468" s="7">
        <v>0.53125</v>
      </c>
      <c r="C468" s="17">
        <v>10184.1</v>
      </c>
      <c r="F468" s="17">
        <v>22.5</v>
      </c>
      <c r="H468" s="129">
        <f t="shared" si="19"/>
        <v>7.5</v>
      </c>
      <c r="I468" s="57" t="s">
        <v>155</v>
      </c>
      <c r="K468" s="57">
        <f t="shared" si="16"/>
        <v>4.899999999999636</v>
      </c>
      <c r="L468" s="78">
        <v>1590.37</v>
      </c>
      <c r="M468" s="76">
        <f t="shared" si="17"/>
        <v>4.279999999999973</v>
      </c>
      <c r="N468" s="34">
        <f t="shared" si="18"/>
        <v>0.6199999999996635</v>
      </c>
      <c r="O468" s="34"/>
    </row>
    <row r="469" spans="1:19" ht="12.75">
      <c r="A469" s="4">
        <v>39576</v>
      </c>
      <c r="B469" s="7">
        <v>0.4895833333333333</v>
      </c>
      <c r="C469" s="17">
        <v>10188.7</v>
      </c>
      <c r="E469" s="17">
        <v>11</v>
      </c>
      <c r="F469" s="17">
        <v>21.7</v>
      </c>
      <c r="H469" s="129">
        <f t="shared" si="19"/>
        <v>10.9</v>
      </c>
      <c r="I469" s="57" t="s">
        <v>37</v>
      </c>
      <c r="K469" s="57">
        <f t="shared" si="16"/>
        <v>4.600000000000364</v>
      </c>
      <c r="L469" s="78">
        <v>1594.54</v>
      </c>
      <c r="M469" s="76">
        <f t="shared" si="17"/>
        <v>4.170000000000073</v>
      </c>
      <c r="N469" s="34">
        <f t="shared" si="18"/>
        <v>0.43000000000029104</v>
      </c>
      <c r="O469" s="34"/>
      <c r="S469" s="34" t="s">
        <v>26</v>
      </c>
    </row>
    <row r="470" spans="1:16" ht="12.75">
      <c r="A470" s="4">
        <v>39577</v>
      </c>
      <c r="B470" s="7">
        <v>0.4895833333333333</v>
      </c>
      <c r="C470" s="17">
        <v>10193.4</v>
      </c>
      <c r="F470" s="17">
        <v>23.3</v>
      </c>
      <c r="H470" s="129">
        <f>SUM((D470+E470+F470)/1)</f>
        <v>23.3</v>
      </c>
      <c r="I470" s="57" t="s">
        <v>37</v>
      </c>
      <c r="J470" s="29" t="s">
        <v>162</v>
      </c>
      <c r="K470" s="57">
        <f t="shared" si="16"/>
        <v>4.699999999998909</v>
      </c>
      <c r="L470" s="78">
        <v>1598.66</v>
      </c>
      <c r="M470" s="76">
        <f t="shared" si="17"/>
        <v>4.120000000000118</v>
      </c>
      <c r="N470" s="34">
        <f t="shared" si="18"/>
        <v>0.5799999999987904</v>
      </c>
      <c r="O470" s="34"/>
      <c r="P470" s="18" t="s">
        <v>163</v>
      </c>
    </row>
    <row r="471" spans="1:16" ht="12.75">
      <c r="A471" s="4">
        <v>39578</v>
      </c>
      <c r="B471" s="7">
        <v>0.5</v>
      </c>
      <c r="C471" s="17">
        <v>10203.8</v>
      </c>
      <c r="F471" s="17">
        <v>23.6</v>
      </c>
      <c r="H471" s="129">
        <f aca="true" t="shared" si="20" ref="H471:H476">SUM((D471+E471+F471)/1)</f>
        <v>23.6</v>
      </c>
      <c r="I471" s="57" t="s">
        <v>37</v>
      </c>
      <c r="K471" s="57">
        <f t="shared" si="16"/>
        <v>10.399999999999636</v>
      </c>
      <c r="L471" s="78">
        <v>1607.78</v>
      </c>
      <c r="M471" s="76">
        <f t="shared" si="17"/>
        <v>9.11999999999989</v>
      </c>
      <c r="N471" s="34">
        <f t="shared" si="18"/>
        <v>1.2799999999997453</v>
      </c>
      <c r="O471" s="34"/>
      <c r="P471" s="18" t="s">
        <v>164</v>
      </c>
    </row>
    <row r="472" spans="1:15" ht="12.75">
      <c r="A472" s="46">
        <v>39579</v>
      </c>
      <c r="B472" s="7">
        <v>0.4895833333333333</v>
      </c>
      <c r="C472" s="17">
        <v>10208</v>
      </c>
      <c r="F472" s="17">
        <v>22.1</v>
      </c>
      <c r="H472" s="129">
        <f t="shared" si="20"/>
        <v>22.1</v>
      </c>
      <c r="I472" s="57" t="s">
        <v>37</v>
      </c>
      <c r="J472" s="29" t="s">
        <v>24</v>
      </c>
      <c r="K472" s="57">
        <f t="shared" si="16"/>
        <v>4.200000000000728</v>
      </c>
      <c r="L472" s="78">
        <v>1611.38</v>
      </c>
      <c r="M472" s="76">
        <f t="shared" si="17"/>
        <v>3.6000000000001364</v>
      </c>
      <c r="N472" s="34">
        <f t="shared" si="18"/>
        <v>0.6000000000005912</v>
      </c>
      <c r="O472" s="34"/>
    </row>
    <row r="473" spans="1:15" ht="12.75">
      <c r="A473" s="5">
        <v>39580</v>
      </c>
      <c r="B473" s="7">
        <v>0.5</v>
      </c>
      <c r="C473" s="17">
        <v>10213</v>
      </c>
      <c r="F473" s="17">
        <v>24.1</v>
      </c>
      <c r="H473" s="129">
        <f t="shared" si="20"/>
        <v>24.1</v>
      </c>
      <c r="I473" s="57" t="s">
        <v>37</v>
      </c>
      <c r="J473" s="29" t="s">
        <v>165</v>
      </c>
      <c r="K473" s="57">
        <f t="shared" si="16"/>
        <v>5</v>
      </c>
      <c r="L473" s="78">
        <v>1615.7</v>
      </c>
      <c r="M473" s="76">
        <f t="shared" si="17"/>
        <v>4.319999999999936</v>
      </c>
      <c r="N473" s="34">
        <f t="shared" si="18"/>
        <v>0.6800000000000637</v>
      </c>
      <c r="O473" s="34"/>
    </row>
    <row r="474" spans="1:15" ht="12.75">
      <c r="A474" s="4">
        <v>39581</v>
      </c>
      <c r="B474" s="7">
        <v>0.5833333333333334</v>
      </c>
      <c r="C474" s="17">
        <v>10218.9</v>
      </c>
      <c r="F474" s="17">
        <v>26</v>
      </c>
      <c r="H474" s="129">
        <f t="shared" si="20"/>
        <v>26</v>
      </c>
      <c r="I474" s="57" t="s">
        <v>37</v>
      </c>
      <c r="J474" s="29" t="s">
        <v>162</v>
      </c>
      <c r="K474" s="57">
        <f t="shared" si="16"/>
        <v>5.899999999999636</v>
      </c>
      <c r="L474" s="78">
        <v>1620.87</v>
      </c>
      <c r="M474" s="76">
        <f t="shared" si="17"/>
        <v>5.169999999999845</v>
      </c>
      <c r="N474" s="34">
        <f t="shared" si="18"/>
        <v>0.7299999999997908</v>
      </c>
      <c r="O474" s="34"/>
    </row>
    <row r="475" spans="1:15" ht="12.75">
      <c r="A475" s="4">
        <v>39582</v>
      </c>
      <c r="B475" s="7">
        <v>0.5</v>
      </c>
      <c r="C475" s="17">
        <v>10223.2</v>
      </c>
      <c r="F475" s="17">
        <v>23.6</v>
      </c>
      <c r="H475" s="129">
        <f t="shared" si="20"/>
        <v>23.6</v>
      </c>
      <c r="I475" s="57" t="s">
        <v>37</v>
      </c>
      <c r="K475" s="57">
        <f t="shared" si="16"/>
        <v>4.300000000001091</v>
      </c>
      <c r="L475" s="78">
        <v>1624.63</v>
      </c>
      <c r="M475" s="76">
        <f t="shared" si="17"/>
        <v>3.7600000000002183</v>
      </c>
      <c r="N475" s="34">
        <f t="shared" si="18"/>
        <v>0.5400000000008731</v>
      </c>
      <c r="O475" s="34"/>
    </row>
    <row r="476" spans="1:15" ht="12.75">
      <c r="A476" s="4">
        <v>39583</v>
      </c>
      <c r="B476" s="7">
        <v>0.5</v>
      </c>
      <c r="C476" s="17">
        <v>10228.2</v>
      </c>
      <c r="F476" s="17">
        <v>25.2</v>
      </c>
      <c r="H476" s="129">
        <f t="shared" si="20"/>
        <v>25.2</v>
      </c>
      <c r="I476" s="57" t="s">
        <v>37</v>
      </c>
      <c r="K476" s="57">
        <f t="shared" si="16"/>
        <v>5</v>
      </c>
      <c r="L476" s="78">
        <v>1628.98</v>
      </c>
      <c r="M476" s="76">
        <f t="shared" si="17"/>
        <v>4.349999999999909</v>
      </c>
      <c r="N476" s="34">
        <f t="shared" si="18"/>
        <v>0.650000000000091</v>
      </c>
      <c r="O476" s="34"/>
    </row>
    <row r="477" spans="1:15" ht="12.75">
      <c r="A477" s="4">
        <v>39584</v>
      </c>
      <c r="B477" s="7">
        <v>0.5</v>
      </c>
      <c r="C477" s="17">
        <v>10233.2</v>
      </c>
      <c r="F477" s="17">
        <v>22.6</v>
      </c>
      <c r="H477" s="129">
        <f t="shared" si="19"/>
        <v>7.533333333333334</v>
      </c>
      <c r="I477" s="57" t="s">
        <v>155</v>
      </c>
      <c r="K477" s="57">
        <f t="shared" si="16"/>
        <v>5</v>
      </c>
      <c r="L477" s="78">
        <v>1633.52</v>
      </c>
      <c r="M477" s="76">
        <f t="shared" si="17"/>
        <v>4.539999999999964</v>
      </c>
      <c r="N477" s="34">
        <f t="shared" si="18"/>
        <v>0.4600000000000364</v>
      </c>
      <c r="O477" s="34"/>
    </row>
    <row r="478" spans="1:15" ht="12.75">
      <c r="A478" s="4">
        <v>39585</v>
      </c>
      <c r="C478" s="17">
        <v>10233.2</v>
      </c>
      <c r="H478" s="129">
        <f t="shared" si="19"/>
        <v>0</v>
      </c>
      <c r="K478" s="57">
        <f t="shared" si="16"/>
        <v>0</v>
      </c>
      <c r="L478" s="78">
        <v>1633.52</v>
      </c>
      <c r="M478" s="76">
        <f t="shared" si="17"/>
        <v>0</v>
      </c>
      <c r="N478" s="34">
        <f t="shared" si="18"/>
        <v>0</v>
      </c>
      <c r="O478" s="34"/>
    </row>
    <row r="479" spans="1:15" ht="12.75">
      <c r="A479" s="46">
        <v>39586</v>
      </c>
      <c r="B479" s="7">
        <v>0.4895833333333333</v>
      </c>
      <c r="C479" s="17">
        <v>10243</v>
      </c>
      <c r="F479" s="17">
        <v>20.6</v>
      </c>
      <c r="H479" s="129">
        <f t="shared" si="19"/>
        <v>6.866666666666667</v>
      </c>
      <c r="I479" t="s">
        <v>155</v>
      </c>
      <c r="K479" s="57">
        <f t="shared" si="16"/>
        <v>9.799999999999272</v>
      </c>
      <c r="L479" s="78">
        <v>1641.9</v>
      </c>
      <c r="M479" s="76">
        <f t="shared" si="17"/>
        <v>8.38000000000011</v>
      </c>
      <c r="N479" s="34">
        <f t="shared" si="18"/>
        <v>1.4199999999991633</v>
      </c>
      <c r="O479" s="34"/>
    </row>
    <row r="480" spans="1:15" ht="12.75">
      <c r="A480" s="5">
        <v>39587</v>
      </c>
      <c r="B480" s="7">
        <v>0.4895833333333333</v>
      </c>
      <c r="C480" s="17">
        <v>10250</v>
      </c>
      <c r="F480" s="17">
        <v>19.1</v>
      </c>
      <c r="H480" s="129">
        <f t="shared" si="19"/>
        <v>6.366666666666667</v>
      </c>
      <c r="I480" t="s">
        <v>155</v>
      </c>
      <c r="K480" s="57">
        <f t="shared" si="16"/>
        <v>7</v>
      </c>
      <c r="L480" s="78">
        <v>1647</v>
      </c>
      <c r="M480" s="76">
        <f t="shared" si="17"/>
        <v>5.099999999999909</v>
      </c>
      <c r="N480" s="34">
        <f t="shared" si="18"/>
        <v>1.900000000000091</v>
      </c>
      <c r="O480" s="34"/>
    </row>
    <row r="481" spans="1:15" ht="12.75">
      <c r="A481" s="4">
        <v>39588</v>
      </c>
      <c r="B481" s="7">
        <v>0.5104166666666666</v>
      </c>
      <c r="C481" s="17">
        <v>10258.3</v>
      </c>
      <c r="F481" s="17">
        <v>19</v>
      </c>
      <c r="H481" s="129">
        <f t="shared" si="19"/>
        <v>6.333333333333333</v>
      </c>
      <c r="I481" t="s">
        <v>155</v>
      </c>
      <c r="K481" s="57">
        <f t="shared" si="16"/>
        <v>8.299999999999272</v>
      </c>
      <c r="L481" s="78">
        <v>1651.5</v>
      </c>
      <c r="M481" s="76">
        <f t="shared" si="17"/>
        <v>4.5</v>
      </c>
      <c r="N481" s="34">
        <f t="shared" si="18"/>
        <v>3.7999999999992724</v>
      </c>
      <c r="O481" s="34"/>
    </row>
    <row r="482" spans="1:15" ht="12.75">
      <c r="A482" s="4">
        <v>39589</v>
      </c>
      <c r="C482" s="17">
        <v>10258.3</v>
      </c>
      <c r="H482" s="129">
        <f t="shared" si="19"/>
        <v>0</v>
      </c>
      <c r="K482" s="57">
        <f t="shared" si="16"/>
        <v>0</v>
      </c>
      <c r="L482" s="78">
        <v>1651.5</v>
      </c>
      <c r="M482" s="76">
        <f t="shared" si="17"/>
        <v>0</v>
      </c>
      <c r="N482" s="34">
        <f t="shared" si="18"/>
        <v>0</v>
      </c>
      <c r="O482" s="34"/>
    </row>
    <row r="483" spans="1:15" ht="12.75">
      <c r="A483" s="4">
        <v>39590</v>
      </c>
      <c r="B483" s="7">
        <v>0.4895833333333333</v>
      </c>
      <c r="C483" s="17">
        <v>10268.4</v>
      </c>
      <c r="F483" s="17">
        <v>20.6</v>
      </c>
      <c r="H483" s="129">
        <f t="shared" si="19"/>
        <v>6.866666666666667</v>
      </c>
      <c r="K483" s="57">
        <f t="shared" si="16"/>
        <v>10.100000000000364</v>
      </c>
      <c r="L483" s="78">
        <v>1660.4</v>
      </c>
      <c r="M483" s="76">
        <f t="shared" si="17"/>
        <v>8.900000000000091</v>
      </c>
      <c r="N483" s="34">
        <f t="shared" si="18"/>
        <v>1.2000000000002728</v>
      </c>
      <c r="O483" s="34"/>
    </row>
    <row r="484" spans="1:15" ht="12.75">
      <c r="A484" s="4">
        <v>39591</v>
      </c>
      <c r="C484" s="17">
        <v>10268.4</v>
      </c>
      <c r="H484" s="129">
        <f t="shared" si="19"/>
        <v>0</v>
      </c>
      <c r="K484" s="57">
        <f t="shared" si="16"/>
        <v>0</v>
      </c>
      <c r="L484" s="78">
        <v>1660.4</v>
      </c>
      <c r="M484" s="76">
        <f t="shared" si="17"/>
        <v>0</v>
      </c>
      <c r="N484" s="34">
        <f t="shared" si="18"/>
        <v>0</v>
      </c>
      <c r="O484" s="34"/>
    </row>
    <row r="485" spans="1:15" ht="12.75">
      <c r="A485" s="4">
        <v>39592</v>
      </c>
      <c r="C485" s="17">
        <v>10268.4</v>
      </c>
      <c r="H485" s="129">
        <f t="shared" si="19"/>
        <v>0</v>
      </c>
      <c r="K485" s="57">
        <f t="shared" si="16"/>
        <v>0</v>
      </c>
      <c r="L485" s="78">
        <v>1660.4</v>
      </c>
      <c r="M485" s="76">
        <f t="shared" si="17"/>
        <v>0</v>
      </c>
      <c r="N485" s="34">
        <f t="shared" si="18"/>
        <v>0</v>
      </c>
      <c r="O485" s="34"/>
    </row>
    <row r="486" spans="1:15" ht="12.75">
      <c r="A486" s="46">
        <v>39593</v>
      </c>
      <c r="C486" s="17">
        <v>10268.4</v>
      </c>
      <c r="H486" s="129">
        <f t="shared" si="19"/>
        <v>0</v>
      </c>
      <c r="K486" s="57">
        <f t="shared" si="16"/>
        <v>0</v>
      </c>
      <c r="L486" s="78">
        <v>1660.4</v>
      </c>
      <c r="M486" s="76">
        <f t="shared" si="17"/>
        <v>0</v>
      </c>
      <c r="N486" s="34">
        <f t="shared" si="18"/>
        <v>0</v>
      </c>
      <c r="O486" s="34"/>
    </row>
    <row r="487" spans="1:15" ht="12.75">
      <c r="A487" s="5">
        <v>39594</v>
      </c>
      <c r="C487" s="17">
        <v>10268.4</v>
      </c>
      <c r="H487" s="129">
        <f t="shared" si="19"/>
        <v>0</v>
      </c>
      <c r="K487" s="57">
        <f t="shared" si="16"/>
        <v>0</v>
      </c>
      <c r="L487" s="78">
        <v>1660.4</v>
      </c>
      <c r="M487" s="76">
        <f t="shared" si="17"/>
        <v>0</v>
      </c>
      <c r="N487" s="34">
        <f t="shared" si="18"/>
        <v>0</v>
      </c>
      <c r="O487" s="34"/>
    </row>
    <row r="488" spans="1:15" ht="12.75">
      <c r="A488" s="4">
        <v>39595</v>
      </c>
      <c r="C488" s="17">
        <v>10268.4</v>
      </c>
      <c r="H488" s="129">
        <f t="shared" si="19"/>
        <v>0</v>
      </c>
      <c r="K488" s="57">
        <f t="shared" si="16"/>
        <v>0</v>
      </c>
      <c r="L488" s="78">
        <v>1660.4</v>
      </c>
      <c r="M488" s="76">
        <f t="shared" si="17"/>
        <v>0</v>
      </c>
      <c r="N488" s="34">
        <f t="shared" si="18"/>
        <v>0</v>
      </c>
      <c r="O488" s="34"/>
    </row>
    <row r="489" spans="1:15" ht="12.75">
      <c r="A489" s="4">
        <v>39596</v>
      </c>
      <c r="B489" s="7">
        <v>0.4895833333333333</v>
      </c>
      <c r="C489" s="17">
        <v>10299.4</v>
      </c>
      <c r="F489" s="17">
        <v>31.2</v>
      </c>
      <c r="H489" s="129">
        <f t="shared" si="19"/>
        <v>10.4</v>
      </c>
      <c r="K489" s="57">
        <f t="shared" si="16"/>
        <v>31</v>
      </c>
      <c r="L489" s="78">
        <v>1687.4</v>
      </c>
      <c r="M489" s="76">
        <f t="shared" si="17"/>
        <v>27</v>
      </c>
      <c r="N489" s="34">
        <f t="shared" si="18"/>
        <v>4</v>
      </c>
      <c r="O489" s="34"/>
    </row>
    <row r="490" spans="1:15" ht="12.75">
      <c r="A490" s="4">
        <v>39597</v>
      </c>
      <c r="C490" s="17">
        <v>10299.4</v>
      </c>
      <c r="H490" s="129">
        <f t="shared" si="19"/>
        <v>0</v>
      </c>
      <c r="K490" s="57">
        <f t="shared" si="16"/>
        <v>0</v>
      </c>
      <c r="L490" s="78">
        <v>1687.4</v>
      </c>
      <c r="M490" s="76">
        <f t="shared" si="17"/>
        <v>0</v>
      </c>
      <c r="N490" s="34">
        <f t="shared" si="18"/>
        <v>0</v>
      </c>
      <c r="O490" s="34"/>
    </row>
    <row r="491" spans="1:15" ht="12.75">
      <c r="A491" s="4">
        <v>39598</v>
      </c>
      <c r="C491" s="17">
        <v>10299.4</v>
      </c>
      <c r="H491" s="129">
        <f t="shared" si="19"/>
        <v>0</v>
      </c>
      <c r="K491" s="57">
        <f t="shared" si="16"/>
        <v>0</v>
      </c>
      <c r="L491" s="78">
        <v>1687.4</v>
      </c>
      <c r="M491" s="76">
        <f t="shared" si="17"/>
        <v>0</v>
      </c>
      <c r="N491" s="34">
        <f t="shared" si="18"/>
        <v>0</v>
      </c>
      <c r="O491" s="34"/>
    </row>
    <row r="492" spans="1:15" ht="12.75">
      <c r="A492" s="4">
        <v>39599</v>
      </c>
      <c r="B492" s="7">
        <v>0.4895833333333333</v>
      </c>
      <c r="C492" s="17">
        <v>10313.5</v>
      </c>
      <c r="F492" s="17">
        <v>20.6</v>
      </c>
      <c r="H492" s="129">
        <f t="shared" si="19"/>
        <v>6.866666666666667</v>
      </c>
      <c r="I492" t="s">
        <v>170</v>
      </c>
      <c r="K492" s="57">
        <f t="shared" si="16"/>
        <v>14.100000000000364</v>
      </c>
      <c r="L492" s="78">
        <v>1699.8</v>
      </c>
      <c r="M492" s="76">
        <f t="shared" si="17"/>
        <v>12.399999999999864</v>
      </c>
      <c r="N492" s="34">
        <f t="shared" si="18"/>
        <v>1.7000000000005002</v>
      </c>
      <c r="O492" s="34"/>
    </row>
    <row r="493" spans="1:15" ht="12.75">
      <c r="A493" s="191">
        <v>39600</v>
      </c>
      <c r="B493" s="84">
        <v>0.4895833333333333</v>
      </c>
      <c r="C493" s="85">
        <v>10317.7</v>
      </c>
      <c r="D493" s="86"/>
      <c r="E493" s="85"/>
      <c r="F493" s="85">
        <v>23.1</v>
      </c>
      <c r="G493" s="86"/>
      <c r="H493" s="87">
        <f t="shared" si="19"/>
        <v>7.7</v>
      </c>
      <c r="I493" s="86" t="s">
        <v>169</v>
      </c>
      <c r="J493" s="89"/>
      <c r="K493" s="86">
        <f t="shared" si="16"/>
        <v>4.200000000000728</v>
      </c>
      <c r="L493" s="90">
        <v>1703.4</v>
      </c>
      <c r="M493" s="90">
        <f t="shared" si="17"/>
        <v>3.6000000000001364</v>
      </c>
      <c r="N493" s="88">
        <f t="shared" si="18"/>
        <v>0.6000000000005912</v>
      </c>
      <c r="O493" s="34"/>
    </row>
    <row r="494" spans="1:15" ht="12.75">
      <c r="A494" s="5">
        <v>39601</v>
      </c>
      <c r="C494" s="17">
        <v>10317.7</v>
      </c>
      <c r="H494" s="129">
        <f t="shared" si="19"/>
        <v>0</v>
      </c>
      <c r="K494" s="57">
        <f t="shared" si="16"/>
        <v>0</v>
      </c>
      <c r="L494" s="78">
        <v>1703.4</v>
      </c>
      <c r="M494" s="76">
        <f t="shared" si="17"/>
        <v>0</v>
      </c>
      <c r="N494" s="34">
        <f t="shared" si="18"/>
        <v>0</v>
      </c>
      <c r="O494" s="34"/>
    </row>
    <row r="495" spans="1:15" ht="12.75">
      <c r="A495" s="4">
        <v>39602</v>
      </c>
      <c r="C495" s="17">
        <v>10317.7</v>
      </c>
      <c r="H495" s="129">
        <f t="shared" si="19"/>
        <v>0</v>
      </c>
      <c r="K495" s="57">
        <f aca="true" t="shared" si="21" ref="K495:K558">SUM(C495-C494)</f>
        <v>0</v>
      </c>
      <c r="L495" s="78">
        <v>1703.4</v>
      </c>
      <c r="M495" s="76">
        <f aca="true" t="shared" si="22" ref="M495:M558">SUM(L495-L494)</f>
        <v>0</v>
      </c>
      <c r="N495" s="34">
        <f aca="true" t="shared" si="23" ref="N495:N558">SUM(K495-(L495-L494))</f>
        <v>0</v>
      </c>
      <c r="O495" s="34"/>
    </row>
    <row r="496" spans="1:15" ht="12.75">
      <c r="A496" s="4">
        <v>39603</v>
      </c>
      <c r="B496" s="7">
        <v>0.4895833333333333</v>
      </c>
      <c r="C496" s="17">
        <v>10332.2</v>
      </c>
      <c r="F496" s="17">
        <v>28.1</v>
      </c>
      <c r="H496" s="129">
        <f t="shared" si="19"/>
        <v>9.366666666666667</v>
      </c>
      <c r="K496" s="57">
        <f t="shared" si="21"/>
        <v>14.5</v>
      </c>
      <c r="L496" s="78">
        <v>1716.1</v>
      </c>
      <c r="M496" s="76">
        <f t="shared" si="22"/>
        <v>12.699999999999818</v>
      </c>
      <c r="N496" s="34">
        <f t="shared" si="23"/>
        <v>1.800000000000182</v>
      </c>
      <c r="O496" s="34"/>
    </row>
    <row r="497" spans="1:15" ht="12.75">
      <c r="A497" s="4">
        <v>39604</v>
      </c>
      <c r="B497" s="7">
        <v>0.5</v>
      </c>
      <c r="C497" s="17">
        <v>10337.1</v>
      </c>
      <c r="F497" s="17">
        <v>25.1</v>
      </c>
      <c r="H497" s="129">
        <f t="shared" si="19"/>
        <v>8.366666666666667</v>
      </c>
      <c r="K497" s="57">
        <f t="shared" si="21"/>
        <v>4.899999999999636</v>
      </c>
      <c r="L497" s="78">
        <v>1720.4</v>
      </c>
      <c r="M497" s="76">
        <f t="shared" si="22"/>
        <v>4.300000000000182</v>
      </c>
      <c r="N497" s="34">
        <f t="shared" si="23"/>
        <v>0.5999999999994543</v>
      </c>
      <c r="O497" s="34"/>
    </row>
    <row r="498" spans="1:15" ht="12.75">
      <c r="A498" s="4">
        <v>39605</v>
      </c>
      <c r="C498" s="17">
        <v>10337.1</v>
      </c>
      <c r="H498" s="129">
        <f t="shared" si="19"/>
        <v>0</v>
      </c>
      <c r="K498" s="57">
        <f t="shared" si="21"/>
        <v>0</v>
      </c>
      <c r="L498" s="78">
        <v>1720.4</v>
      </c>
      <c r="M498" s="76">
        <f t="shared" si="22"/>
        <v>0</v>
      </c>
      <c r="N498" s="34">
        <f t="shared" si="23"/>
        <v>0</v>
      </c>
      <c r="O498" s="34"/>
    </row>
    <row r="499" spans="1:15" ht="12.75">
      <c r="A499" s="4">
        <v>39606</v>
      </c>
      <c r="C499" s="17">
        <v>10337.1</v>
      </c>
      <c r="H499" s="129">
        <f t="shared" si="19"/>
        <v>0</v>
      </c>
      <c r="K499" s="57">
        <f t="shared" si="21"/>
        <v>0</v>
      </c>
      <c r="L499" s="78">
        <v>1720.4</v>
      </c>
      <c r="M499" s="76">
        <f t="shared" si="22"/>
        <v>0</v>
      </c>
      <c r="N499" s="34">
        <f t="shared" si="23"/>
        <v>0</v>
      </c>
      <c r="O499" s="34"/>
    </row>
    <row r="500" spans="1:15" ht="12.75">
      <c r="A500" s="46">
        <v>39607</v>
      </c>
      <c r="C500" s="17">
        <v>10337.1</v>
      </c>
      <c r="H500" s="129">
        <f t="shared" si="19"/>
        <v>0</v>
      </c>
      <c r="K500" s="57">
        <f t="shared" si="21"/>
        <v>0</v>
      </c>
      <c r="L500" s="78">
        <v>1720.4</v>
      </c>
      <c r="M500" s="76">
        <f t="shared" si="22"/>
        <v>0</v>
      </c>
      <c r="N500" s="34">
        <f t="shared" si="23"/>
        <v>0</v>
      </c>
      <c r="O500" s="34"/>
    </row>
    <row r="501" spans="1:15" ht="12.75">
      <c r="A501" s="5">
        <v>39608</v>
      </c>
      <c r="B501" s="7">
        <v>0.4895833333333333</v>
      </c>
      <c r="C501" s="17">
        <v>10356.7</v>
      </c>
      <c r="F501" s="17">
        <v>24.8</v>
      </c>
      <c r="H501" s="129">
        <f t="shared" si="19"/>
        <v>8.266666666666667</v>
      </c>
      <c r="K501" s="57">
        <f t="shared" si="21"/>
        <v>19.600000000000364</v>
      </c>
      <c r="L501" s="78">
        <v>1737.4</v>
      </c>
      <c r="M501" s="76">
        <f t="shared" si="22"/>
        <v>17</v>
      </c>
      <c r="N501" s="34">
        <f t="shared" si="23"/>
        <v>2.600000000000364</v>
      </c>
      <c r="O501" s="34"/>
    </row>
    <row r="502" spans="1:15" ht="12.75">
      <c r="A502" s="4">
        <v>39609</v>
      </c>
      <c r="B502" s="7">
        <v>0.4895833333333333</v>
      </c>
      <c r="C502" s="17">
        <v>10361.9</v>
      </c>
      <c r="F502" s="17">
        <v>28.2</v>
      </c>
      <c r="H502" s="129">
        <f t="shared" si="19"/>
        <v>9.4</v>
      </c>
      <c r="K502" s="57">
        <f t="shared" si="21"/>
        <v>5.199999999998909</v>
      </c>
      <c r="L502" s="78">
        <v>1742</v>
      </c>
      <c r="M502" s="76">
        <f t="shared" si="22"/>
        <v>4.599999999999909</v>
      </c>
      <c r="N502" s="34">
        <f t="shared" si="23"/>
        <v>0.5999999999989996</v>
      </c>
      <c r="O502" s="34"/>
    </row>
    <row r="503" spans="1:15" ht="12.75">
      <c r="A503" s="4">
        <v>39610</v>
      </c>
      <c r="B503" s="7">
        <v>0.4895833333333333</v>
      </c>
      <c r="C503" s="17">
        <v>10366.4</v>
      </c>
      <c r="F503" s="17">
        <v>24.4</v>
      </c>
      <c r="H503" s="129">
        <f t="shared" si="19"/>
        <v>8.133333333333333</v>
      </c>
      <c r="K503" s="57">
        <f t="shared" si="21"/>
        <v>4.5</v>
      </c>
      <c r="L503" s="78">
        <v>1746</v>
      </c>
      <c r="M503" s="76">
        <f t="shared" si="22"/>
        <v>4</v>
      </c>
      <c r="N503" s="34">
        <f t="shared" si="23"/>
        <v>0.5</v>
      </c>
      <c r="O503" s="34"/>
    </row>
    <row r="504" spans="1:15" ht="12.75">
      <c r="A504" s="4">
        <v>39611</v>
      </c>
      <c r="C504" s="17">
        <v>10366.4</v>
      </c>
      <c r="H504" s="129">
        <f t="shared" si="19"/>
        <v>0</v>
      </c>
      <c r="K504" s="57">
        <f t="shared" si="21"/>
        <v>0</v>
      </c>
      <c r="L504" s="78">
        <v>1746</v>
      </c>
      <c r="M504" s="76">
        <f t="shared" si="22"/>
        <v>0</v>
      </c>
      <c r="N504" s="34">
        <f t="shared" si="23"/>
        <v>0</v>
      </c>
      <c r="O504" s="34"/>
    </row>
    <row r="505" spans="1:15" ht="12.75">
      <c r="A505" s="4">
        <v>39612</v>
      </c>
      <c r="C505" s="17">
        <v>10366.4</v>
      </c>
      <c r="H505" s="129">
        <f t="shared" si="19"/>
        <v>0</v>
      </c>
      <c r="K505" s="57">
        <f t="shared" si="21"/>
        <v>0</v>
      </c>
      <c r="L505" s="78">
        <v>1746</v>
      </c>
      <c r="M505" s="76">
        <f t="shared" si="22"/>
        <v>0</v>
      </c>
      <c r="N505" s="34">
        <f t="shared" si="23"/>
        <v>0</v>
      </c>
      <c r="O505" s="34"/>
    </row>
    <row r="506" spans="1:15" ht="12.75">
      <c r="A506" s="4">
        <v>39613</v>
      </c>
      <c r="C506" s="17">
        <v>10366.4</v>
      </c>
      <c r="H506" s="129">
        <f t="shared" si="19"/>
        <v>0</v>
      </c>
      <c r="K506" s="57">
        <f t="shared" si="21"/>
        <v>0</v>
      </c>
      <c r="L506" s="78">
        <v>1746</v>
      </c>
      <c r="M506" s="76">
        <f t="shared" si="22"/>
        <v>0</v>
      </c>
      <c r="N506" s="34">
        <f t="shared" si="23"/>
        <v>0</v>
      </c>
      <c r="O506" s="34"/>
    </row>
    <row r="507" spans="1:15" ht="12.75">
      <c r="A507" s="46">
        <v>39614</v>
      </c>
      <c r="C507" s="17">
        <v>10366.4</v>
      </c>
      <c r="H507" s="129">
        <f t="shared" si="19"/>
        <v>0</v>
      </c>
      <c r="K507" s="57">
        <f t="shared" si="21"/>
        <v>0</v>
      </c>
      <c r="L507" s="78">
        <v>1746</v>
      </c>
      <c r="M507" s="76">
        <f t="shared" si="22"/>
        <v>0</v>
      </c>
      <c r="N507" s="34">
        <f t="shared" si="23"/>
        <v>0</v>
      </c>
      <c r="O507" s="34"/>
    </row>
    <row r="508" spans="1:15" ht="12.75">
      <c r="A508" s="5">
        <v>39615</v>
      </c>
      <c r="B508" s="7">
        <v>0.4895833333333333</v>
      </c>
      <c r="C508" s="17">
        <v>10393.7</v>
      </c>
      <c r="F508" s="17">
        <v>20.8</v>
      </c>
      <c r="H508" s="129">
        <f t="shared" si="19"/>
        <v>6.933333333333334</v>
      </c>
      <c r="K508" s="57">
        <f t="shared" si="21"/>
        <v>27.30000000000109</v>
      </c>
      <c r="L508" s="78">
        <v>1769.9</v>
      </c>
      <c r="M508" s="76">
        <f t="shared" si="22"/>
        <v>23.90000000000009</v>
      </c>
      <c r="N508" s="34">
        <f t="shared" si="23"/>
        <v>3.4000000000010004</v>
      </c>
      <c r="O508" s="34"/>
    </row>
    <row r="509" spans="1:15" ht="12.75">
      <c r="A509" s="4">
        <v>39616</v>
      </c>
      <c r="B509" s="7">
        <v>0.4895833333333333</v>
      </c>
      <c r="C509" s="17">
        <v>10399.2</v>
      </c>
      <c r="F509" s="17">
        <v>25</v>
      </c>
      <c r="H509" s="129">
        <f t="shared" si="19"/>
        <v>8.333333333333334</v>
      </c>
      <c r="K509" s="57">
        <f t="shared" si="21"/>
        <v>5.5</v>
      </c>
      <c r="L509" s="78">
        <v>1774.7</v>
      </c>
      <c r="M509" s="76">
        <f t="shared" si="22"/>
        <v>4.7999999999999545</v>
      </c>
      <c r="N509" s="34">
        <f t="shared" si="23"/>
        <v>0.7000000000000455</v>
      </c>
      <c r="O509" s="34"/>
    </row>
    <row r="510" spans="1:15" ht="12.75">
      <c r="A510" s="4">
        <v>39617</v>
      </c>
      <c r="B510" s="7">
        <v>0.5</v>
      </c>
      <c r="C510" s="17">
        <v>10404.1</v>
      </c>
      <c r="F510" s="17">
        <v>26.2</v>
      </c>
      <c r="H510" s="129">
        <f t="shared" si="19"/>
        <v>8.733333333333333</v>
      </c>
      <c r="K510" s="57">
        <f t="shared" si="21"/>
        <v>4.899999999999636</v>
      </c>
      <c r="L510" s="78">
        <v>1778.9</v>
      </c>
      <c r="M510" s="76">
        <f t="shared" si="22"/>
        <v>4.2000000000000455</v>
      </c>
      <c r="N510" s="34">
        <f t="shared" si="23"/>
        <v>0.6999999999995907</v>
      </c>
      <c r="O510" s="34"/>
    </row>
    <row r="511" spans="1:15" ht="12.75">
      <c r="A511" s="4">
        <v>39618</v>
      </c>
      <c r="C511" s="17">
        <v>10404.1</v>
      </c>
      <c r="H511" s="129">
        <f t="shared" si="19"/>
        <v>0</v>
      </c>
      <c r="K511" s="57">
        <f t="shared" si="21"/>
        <v>0</v>
      </c>
      <c r="L511" s="78">
        <v>1778.9</v>
      </c>
      <c r="M511" s="76">
        <f t="shared" si="22"/>
        <v>0</v>
      </c>
      <c r="N511" s="34">
        <f t="shared" si="23"/>
        <v>0</v>
      </c>
      <c r="O511" s="34"/>
    </row>
    <row r="512" spans="1:15" ht="12.75">
      <c r="A512" s="4">
        <v>39619</v>
      </c>
      <c r="B512" s="7">
        <v>0.4895833333333333</v>
      </c>
      <c r="C512" s="17">
        <v>10415</v>
      </c>
      <c r="F512" s="17">
        <v>23.2</v>
      </c>
      <c r="H512" s="129">
        <f t="shared" si="19"/>
        <v>7.733333333333333</v>
      </c>
      <c r="K512" s="57">
        <f t="shared" si="21"/>
        <v>10.899999999999636</v>
      </c>
      <c r="L512" s="78">
        <v>1788.5</v>
      </c>
      <c r="M512" s="76">
        <f t="shared" si="22"/>
        <v>9.599999999999909</v>
      </c>
      <c r="N512" s="34">
        <f t="shared" si="23"/>
        <v>1.2999999999997272</v>
      </c>
      <c r="O512" s="34"/>
    </row>
    <row r="513" spans="1:15" ht="12.75">
      <c r="A513" s="4">
        <v>39620</v>
      </c>
      <c r="C513" s="17">
        <v>10415</v>
      </c>
      <c r="H513" s="129">
        <f t="shared" si="19"/>
        <v>0</v>
      </c>
      <c r="K513" s="57">
        <f t="shared" si="21"/>
        <v>0</v>
      </c>
      <c r="L513" s="78">
        <v>1788.5</v>
      </c>
      <c r="M513" s="76">
        <f t="shared" si="22"/>
        <v>0</v>
      </c>
      <c r="N513" s="34">
        <f t="shared" si="23"/>
        <v>0</v>
      </c>
      <c r="O513" s="34"/>
    </row>
    <row r="514" spans="1:15" ht="12.75">
      <c r="A514" s="46">
        <v>39621</v>
      </c>
      <c r="C514" s="17">
        <v>10415</v>
      </c>
      <c r="H514" s="129">
        <f t="shared" si="19"/>
        <v>0</v>
      </c>
      <c r="K514" s="57">
        <f t="shared" si="21"/>
        <v>0</v>
      </c>
      <c r="L514" s="78">
        <v>1788.5</v>
      </c>
      <c r="M514" s="76">
        <f t="shared" si="22"/>
        <v>0</v>
      </c>
      <c r="N514" s="34">
        <f t="shared" si="23"/>
        <v>0</v>
      </c>
      <c r="O514" s="34"/>
    </row>
    <row r="515" spans="1:15" ht="12.75">
      <c r="A515" s="5">
        <v>39622</v>
      </c>
      <c r="B515" s="7">
        <v>0.4895833333333333</v>
      </c>
      <c r="C515" s="17">
        <v>10430.4</v>
      </c>
      <c r="F515" s="17">
        <v>27.7</v>
      </c>
      <c r="H515" s="129">
        <f t="shared" si="19"/>
        <v>9.233333333333333</v>
      </c>
      <c r="K515" s="57">
        <f t="shared" si="21"/>
        <v>15.399999999999636</v>
      </c>
      <c r="L515" s="78">
        <v>1801.9</v>
      </c>
      <c r="M515" s="76">
        <f t="shared" si="22"/>
        <v>13.400000000000091</v>
      </c>
      <c r="N515" s="34">
        <f t="shared" si="23"/>
        <v>1.9999999999995453</v>
      </c>
      <c r="O515" s="34"/>
    </row>
    <row r="516" spans="1:15" ht="12.75">
      <c r="A516" s="4">
        <v>39623</v>
      </c>
      <c r="C516" s="17">
        <v>10430.4</v>
      </c>
      <c r="H516" s="129">
        <f t="shared" si="19"/>
        <v>0</v>
      </c>
      <c r="K516" s="57">
        <f t="shared" si="21"/>
        <v>0</v>
      </c>
      <c r="L516" s="78">
        <v>1801.9</v>
      </c>
      <c r="M516" s="76">
        <f t="shared" si="22"/>
        <v>0</v>
      </c>
      <c r="N516" s="34">
        <f t="shared" si="23"/>
        <v>0</v>
      </c>
      <c r="O516" s="34"/>
    </row>
    <row r="517" spans="1:15" ht="12.75">
      <c r="A517" s="4">
        <v>39624</v>
      </c>
      <c r="B517" s="7">
        <v>0.4895833333333333</v>
      </c>
      <c r="C517" s="17">
        <v>10440.6</v>
      </c>
      <c r="F517" s="17">
        <v>32.1</v>
      </c>
      <c r="H517" s="129">
        <f t="shared" si="19"/>
        <v>10.700000000000001</v>
      </c>
      <c r="K517" s="57">
        <f t="shared" si="21"/>
        <v>10.200000000000728</v>
      </c>
      <c r="L517" s="78">
        <v>1810.9</v>
      </c>
      <c r="M517" s="76">
        <f t="shared" si="22"/>
        <v>9</v>
      </c>
      <c r="N517" s="34">
        <f t="shared" si="23"/>
        <v>1.2000000000007276</v>
      </c>
      <c r="O517" s="34"/>
    </row>
    <row r="518" spans="1:15" ht="12.75">
      <c r="A518" s="4">
        <v>39625</v>
      </c>
      <c r="C518" s="17">
        <v>10440.6</v>
      </c>
      <c r="H518" s="129">
        <f t="shared" si="19"/>
        <v>0</v>
      </c>
      <c r="K518" s="57">
        <f t="shared" si="21"/>
        <v>0</v>
      </c>
      <c r="L518" s="78">
        <v>1810.9</v>
      </c>
      <c r="M518" s="76">
        <f t="shared" si="22"/>
        <v>0</v>
      </c>
      <c r="N518" s="34">
        <f t="shared" si="23"/>
        <v>0</v>
      </c>
      <c r="O518" s="34"/>
    </row>
    <row r="519" spans="1:15" ht="12.75">
      <c r="A519" s="4">
        <v>39626</v>
      </c>
      <c r="C519" s="17">
        <v>10440.6</v>
      </c>
      <c r="H519" s="129">
        <f t="shared" si="19"/>
        <v>0</v>
      </c>
      <c r="K519" s="57">
        <f t="shared" si="21"/>
        <v>0</v>
      </c>
      <c r="L519" s="78">
        <v>1810.9</v>
      </c>
      <c r="M519" s="76">
        <f t="shared" si="22"/>
        <v>0</v>
      </c>
      <c r="N519" s="34">
        <f t="shared" si="23"/>
        <v>0</v>
      </c>
      <c r="O519" s="34"/>
    </row>
    <row r="520" spans="1:15" ht="12.75">
      <c r="A520" s="4">
        <v>39627</v>
      </c>
      <c r="B520" s="7">
        <v>0.4895833333333333</v>
      </c>
      <c r="C520" s="17">
        <v>10454.8</v>
      </c>
      <c r="F520" s="17">
        <v>21.2</v>
      </c>
      <c r="H520" s="129">
        <f t="shared" si="19"/>
        <v>7.066666666666666</v>
      </c>
      <c r="K520" s="57">
        <f t="shared" si="21"/>
        <v>14.199999999998909</v>
      </c>
      <c r="L520" s="78">
        <v>1823.3</v>
      </c>
      <c r="M520" s="76">
        <f t="shared" si="22"/>
        <v>12.399999999999864</v>
      </c>
      <c r="N520" s="34">
        <f t="shared" si="23"/>
        <v>1.799999999999045</v>
      </c>
      <c r="O520" s="34"/>
    </row>
    <row r="521" spans="1:15" ht="12.75">
      <c r="A521" s="46">
        <v>39628</v>
      </c>
      <c r="C521" s="17">
        <v>10454.8</v>
      </c>
      <c r="H521" s="129">
        <f t="shared" si="19"/>
        <v>0</v>
      </c>
      <c r="K521" s="57">
        <f t="shared" si="21"/>
        <v>0</v>
      </c>
      <c r="L521" s="78">
        <v>1823.3</v>
      </c>
      <c r="M521" s="76">
        <f t="shared" si="22"/>
        <v>0</v>
      </c>
      <c r="N521" s="34">
        <f t="shared" si="23"/>
        <v>0</v>
      </c>
      <c r="O521" s="34"/>
    </row>
    <row r="522" spans="1:15" ht="12.75">
      <c r="A522" s="5">
        <v>39629</v>
      </c>
      <c r="B522" s="7">
        <v>0.4895833333333333</v>
      </c>
      <c r="C522" s="17">
        <v>10464.4</v>
      </c>
      <c r="F522" s="17">
        <v>28.2</v>
      </c>
      <c r="H522" s="129">
        <f t="shared" si="19"/>
        <v>9.4</v>
      </c>
      <c r="K522" s="57">
        <f t="shared" si="21"/>
        <v>9.600000000000364</v>
      </c>
      <c r="L522" s="78">
        <v>1831.6</v>
      </c>
      <c r="M522" s="76">
        <f t="shared" si="22"/>
        <v>8.299999999999955</v>
      </c>
      <c r="N522" s="34">
        <f t="shared" si="23"/>
        <v>1.3000000000004093</v>
      </c>
      <c r="O522" s="34"/>
    </row>
    <row r="523" spans="1:15" ht="12.75">
      <c r="A523" s="83">
        <v>39630</v>
      </c>
      <c r="B523" s="84">
        <v>0.4895833333333333</v>
      </c>
      <c r="C523" s="85">
        <v>10468.8</v>
      </c>
      <c r="D523" s="86"/>
      <c r="E523" s="85"/>
      <c r="F523" s="85">
        <v>29.7</v>
      </c>
      <c r="G523" s="86"/>
      <c r="H523" s="87">
        <f t="shared" si="19"/>
        <v>9.9</v>
      </c>
      <c r="I523" s="86"/>
      <c r="J523" s="89"/>
      <c r="K523" s="86">
        <f t="shared" si="21"/>
        <v>4.399999999999636</v>
      </c>
      <c r="L523" s="90">
        <v>1835.4</v>
      </c>
      <c r="M523" s="90">
        <f t="shared" si="22"/>
        <v>3.800000000000182</v>
      </c>
      <c r="N523" s="88">
        <f t="shared" si="23"/>
        <v>0.5999999999994543</v>
      </c>
      <c r="O523" s="34"/>
    </row>
    <row r="524" spans="1:15" ht="12.75">
      <c r="A524" s="4">
        <v>39631</v>
      </c>
      <c r="C524" s="85">
        <v>10468.8</v>
      </c>
      <c r="H524" s="129">
        <f t="shared" si="19"/>
        <v>0</v>
      </c>
      <c r="K524" s="57">
        <f t="shared" si="21"/>
        <v>0</v>
      </c>
      <c r="L524" s="90">
        <v>1835.4</v>
      </c>
      <c r="M524" s="76">
        <f t="shared" si="22"/>
        <v>0</v>
      </c>
      <c r="N524" s="34">
        <f t="shared" si="23"/>
        <v>0</v>
      </c>
      <c r="O524" s="34"/>
    </row>
    <row r="525" spans="1:15" ht="12.75">
      <c r="A525" s="4">
        <v>39632</v>
      </c>
      <c r="B525" s="7">
        <v>0.4895833333333333</v>
      </c>
      <c r="C525" s="17">
        <v>10477.9</v>
      </c>
      <c r="F525" s="17">
        <v>24.4</v>
      </c>
      <c r="H525" s="129">
        <f t="shared" si="19"/>
        <v>8.133333333333333</v>
      </c>
      <c r="K525" s="57">
        <f t="shared" si="21"/>
        <v>9.100000000000364</v>
      </c>
      <c r="L525" s="78">
        <v>1843.4</v>
      </c>
      <c r="M525" s="76">
        <f t="shared" si="22"/>
        <v>8</v>
      </c>
      <c r="N525" s="34">
        <f t="shared" si="23"/>
        <v>1.1000000000003638</v>
      </c>
      <c r="O525" s="34"/>
    </row>
    <row r="526" spans="1:15" ht="12.75">
      <c r="A526" s="4">
        <v>39633</v>
      </c>
      <c r="B526" s="7">
        <v>0.4895833333333333</v>
      </c>
      <c r="C526" s="17">
        <v>10482.3</v>
      </c>
      <c r="F526" s="17">
        <v>24.3</v>
      </c>
      <c r="H526" s="129">
        <f t="shared" si="19"/>
        <v>8.1</v>
      </c>
      <c r="K526" s="57">
        <f t="shared" si="21"/>
        <v>4.399999999999636</v>
      </c>
      <c r="L526" s="78">
        <v>1847.3</v>
      </c>
      <c r="M526" s="76">
        <f t="shared" si="22"/>
        <v>3.8999999999998636</v>
      </c>
      <c r="N526" s="34">
        <f t="shared" si="23"/>
        <v>0.4999999999997726</v>
      </c>
      <c r="O526" s="34"/>
    </row>
    <row r="527" spans="1:15" ht="12.75">
      <c r="A527" s="4">
        <v>39634</v>
      </c>
      <c r="B527" s="7">
        <v>0.5</v>
      </c>
      <c r="C527" s="17">
        <v>10486.8</v>
      </c>
      <c r="F527" s="17">
        <v>25</v>
      </c>
      <c r="H527" s="129">
        <f aca="true" t="shared" si="24" ref="H527:H555">SUM((D527+E527+F527)/3)</f>
        <v>8.333333333333334</v>
      </c>
      <c r="K527" s="57">
        <f t="shared" si="21"/>
        <v>4.5</v>
      </c>
      <c r="L527" s="78">
        <v>1851.2</v>
      </c>
      <c r="M527" s="76">
        <f t="shared" si="22"/>
        <v>3.900000000000091</v>
      </c>
      <c r="N527" s="34">
        <f t="shared" si="23"/>
        <v>0.599999999999909</v>
      </c>
      <c r="O527" s="34"/>
    </row>
    <row r="528" spans="1:15" ht="12.75">
      <c r="A528" s="46">
        <v>39635</v>
      </c>
      <c r="B528" s="7">
        <v>0.4895833333333333</v>
      </c>
      <c r="C528" s="17">
        <v>10491.5</v>
      </c>
      <c r="F528" s="17">
        <v>27.2</v>
      </c>
      <c r="H528" s="129">
        <f t="shared" si="24"/>
        <v>9.066666666666666</v>
      </c>
      <c r="K528" s="57">
        <f t="shared" si="21"/>
        <v>4.700000000000728</v>
      </c>
      <c r="L528" s="78">
        <v>1855.3</v>
      </c>
      <c r="M528" s="76">
        <f t="shared" si="22"/>
        <v>4.099999999999909</v>
      </c>
      <c r="N528" s="34">
        <f t="shared" si="23"/>
        <v>0.6000000000008185</v>
      </c>
      <c r="O528" s="34"/>
    </row>
    <row r="529" spans="1:15" ht="12.75">
      <c r="A529" s="5">
        <v>39636</v>
      </c>
      <c r="B529" s="7">
        <v>0.4895833333333333</v>
      </c>
      <c r="C529" s="17">
        <v>10496.7</v>
      </c>
      <c r="F529" s="17">
        <v>23.9</v>
      </c>
      <c r="H529" s="129">
        <f t="shared" si="24"/>
        <v>7.966666666666666</v>
      </c>
      <c r="K529" s="57">
        <f t="shared" si="21"/>
        <v>5.200000000000728</v>
      </c>
      <c r="L529" s="78">
        <v>1859.8</v>
      </c>
      <c r="M529" s="76">
        <f t="shared" si="22"/>
        <v>4.5</v>
      </c>
      <c r="N529" s="34">
        <f t="shared" si="23"/>
        <v>0.7000000000007276</v>
      </c>
      <c r="O529" s="34"/>
    </row>
    <row r="530" spans="1:15" ht="12.75">
      <c r="A530" s="4">
        <v>39637</v>
      </c>
      <c r="B530" s="7">
        <v>0.4895833333333333</v>
      </c>
      <c r="C530" s="17">
        <v>10502.4</v>
      </c>
      <c r="F530" s="17">
        <v>22.5</v>
      </c>
      <c r="H530" s="129">
        <f t="shared" si="24"/>
        <v>7.5</v>
      </c>
      <c r="K530" s="57">
        <f t="shared" si="21"/>
        <v>5.699999999998909</v>
      </c>
      <c r="L530" s="78">
        <v>1864.8</v>
      </c>
      <c r="M530" s="76">
        <f t="shared" si="22"/>
        <v>5</v>
      </c>
      <c r="N530" s="34">
        <f t="shared" si="23"/>
        <v>0.6999999999989086</v>
      </c>
      <c r="O530" s="34"/>
    </row>
    <row r="531" spans="1:15" ht="12.75">
      <c r="A531" s="4">
        <v>39638</v>
      </c>
      <c r="C531" s="17">
        <v>10502.4</v>
      </c>
      <c r="H531" s="129">
        <f t="shared" si="24"/>
        <v>0</v>
      </c>
      <c r="K531" s="57">
        <f t="shared" si="21"/>
        <v>0</v>
      </c>
      <c r="L531" s="78">
        <v>1864.8</v>
      </c>
      <c r="M531" s="76">
        <f t="shared" si="22"/>
        <v>0</v>
      </c>
      <c r="N531" s="34">
        <f t="shared" si="23"/>
        <v>0</v>
      </c>
      <c r="O531" s="34"/>
    </row>
    <row r="532" spans="1:15" ht="12.75">
      <c r="A532" s="4">
        <v>39639</v>
      </c>
      <c r="B532" s="7">
        <v>0.5</v>
      </c>
      <c r="C532" s="17">
        <v>10512</v>
      </c>
      <c r="F532" s="17">
        <v>30.1</v>
      </c>
      <c r="H532" s="129">
        <f t="shared" si="24"/>
        <v>10.033333333333333</v>
      </c>
      <c r="K532" s="57">
        <f t="shared" si="21"/>
        <v>9.600000000000364</v>
      </c>
      <c r="L532" s="78">
        <v>1873.2</v>
      </c>
      <c r="M532" s="76">
        <f t="shared" si="22"/>
        <v>8.400000000000091</v>
      </c>
      <c r="N532" s="34">
        <f t="shared" si="23"/>
        <v>1.2000000000002728</v>
      </c>
      <c r="O532" s="34"/>
    </row>
    <row r="533" spans="1:15" ht="12.75">
      <c r="A533" s="4">
        <v>39640</v>
      </c>
      <c r="C533" s="17">
        <v>10512</v>
      </c>
      <c r="H533" s="129">
        <f t="shared" si="24"/>
        <v>0</v>
      </c>
      <c r="K533" s="57">
        <f t="shared" si="21"/>
        <v>0</v>
      </c>
      <c r="L533" s="78">
        <v>1873.2</v>
      </c>
      <c r="M533" s="76">
        <f t="shared" si="22"/>
        <v>0</v>
      </c>
      <c r="N533" s="34">
        <f t="shared" si="23"/>
        <v>0</v>
      </c>
      <c r="O533" s="34"/>
    </row>
    <row r="534" spans="1:15" ht="12.75">
      <c r="A534" s="4">
        <v>39641</v>
      </c>
      <c r="C534" s="17">
        <v>10512</v>
      </c>
      <c r="H534" s="129">
        <f t="shared" si="24"/>
        <v>0</v>
      </c>
      <c r="K534" s="57">
        <f t="shared" si="21"/>
        <v>0</v>
      </c>
      <c r="L534" s="78">
        <v>1873.2</v>
      </c>
      <c r="M534" s="76">
        <f t="shared" si="22"/>
        <v>0</v>
      </c>
      <c r="N534" s="34">
        <f t="shared" si="23"/>
        <v>0</v>
      </c>
      <c r="O534" s="34"/>
    </row>
    <row r="535" spans="1:15" ht="12.75">
      <c r="A535" s="46">
        <v>39642</v>
      </c>
      <c r="C535" s="17">
        <v>10512</v>
      </c>
      <c r="H535" s="129">
        <f t="shared" si="24"/>
        <v>0</v>
      </c>
      <c r="K535" s="57">
        <f t="shared" si="21"/>
        <v>0</v>
      </c>
      <c r="L535" s="78">
        <v>1873.2</v>
      </c>
      <c r="M535" s="76">
        <f t="shared" si="22"/>
        <v>0</v>
      </c>
      <c r="N535" s="34">
        <f t="shared" si="23"/>
        <v>0</v>
      </c>
      <c r="O535" s="34"/>
    </row>
    <row r="536" spans="1:15" ht="12.75">
      <c r="A536" s="5">
        <v>39643</v>
      </c>
      <c r="C536" s="17">
        <v>10512</v>
      </c>
      <c r="H536" s="129">
        <f t="shared" si="24"/>
        <v>0</v>
      </c>
      <c r="K536" s="57">
        <f t="shared" si="21"/>
        <v>0</v>
      </c>
      <c r="L536" s="78">
        <v>1873.2</v>
      </c>
      <c r="M536" s="76">
        <f t="shared" si="22"/>
        <v>0</v>
      </c>
      <c r="N536" s="34">
        <f t="shared" si="23"/>
        <v>0</v>
      </c>
      <c r="O536" s="34"/>
    </row>
    <row r="537" spans="1:15" ht="12.75">
      <c r="A537" s="4">
        <v>39644</v>
      </c>
      <c r="B537" s="7">
        <v>0.5</v>
      </c>
      <c r="C537" s="17">
        <v>10535.1</v>
      </c>
      <c r="F537" s="17">
        <v>26.6</v>
      </c>
      <c r="H537" s="129">
        <f t="shared" si="24"/>
        <v>8.866666666666667</v>
      </c>
      <c r="K537" s="57">
        <f t="shared" si="21"/>
        <v>23.100000000000364</v>
      </c>
      <c r="L537" s="78">
        <v>1893.3</v>
      </c>
      <c r="M537" s="76">
        <f t="shared" si="22"/>
        <v>20.09999999999991</v>
      </c>
      <c r="N537" s="34">
        <f t="shared" si="23"/>
        <v>3.0000000000004547</v>
      </c>
      <c r="O537" s="34"/>
    </row>
    <row r="538" spans="1:15" ht="12.75">
      <c r="A538" s="4">
        <v>39645</v>
      </c>
      <c r="B538" s="7">
        <v>0.5208333333333334</v>
      </c>
      <c r="C538" s="17">
        <v>10539.8</v>
      </c>
      <c r="F538" s="17">
        <v>25.6</v>
      </c>
      <c r="H538" s="129">
        <f t="shared" si="24"/>
        <v>8.533333333333333</v>
      </c>
      <c r="K538" s="57">
        <f t="shared" si="21"/>
        <v>4.699999999998909</v>
      </c>
      <c r="L538" s="78">
        <v>1897.4</v>
      </c>
      <c r="M538" s="76">
        <f t="shared" si="22"/>
        <v>4.100000000000136</v>
      </c>
      <c r="N538" s="34">
        <f t="shared" si="23"/>
        <v>0.5999999999987722</v>
      </c>
      <c r="O538" s="34"/>
    </row>
    <row r="539" spans="1:15" ht="12.75">
      <c r="A539" s="4">
        <v>39646</v>
      </c>
      <c r="B539" s="7">
        <v>0.5</v>
      </c>
      <c r="C539" s="17">
        <v>10544.7</v>
      </c>
      <c r="F539" s="17">
        <v>22.5</v>
      </c>
      <c r="H539" s="129">
        <f t="shared" si="24"/>
        <v>7.5</v>
      </c>
      <c r="K539" s="57">
        <f t="shared" si="21"/>
        <v>4.900000000001455</v>
      </c>
      <c r="L539" s="78">
        <v>1901.8</v>
      </c>
      <c r="M539" s="76">
        <f t="shared" si="22"/>
        <v>4.399999999999864</v>
      </c>
      <c r="N539" s="34">
        <f t="shared" si="23"/>
        <v>0.5000000000015916</v>
      </c>
      <c r="O539" s="34"/>
    </row>
    <row r="540" spans="1:15" ht="12.75">
      <c r="A540" s="4">
        <v>39647</v>
      </c>
      <c r="B540" s="7">
        <v>0.4895833333333333</v>
      </c>
      <c r="C540" s="17">
        <v>10549.5</v>
      </c>
      <c r="F540" s="17">
        <v>17.7</v>
      </c>
      <c r="H540" s="129">
        <f t="shared" si="24"/>
        <v>5.8999999999999995</v>
      </c>
      <c r="K540" s="57">
        <f t="shared" si="21"/>
        <v>4.799999999999272</v>
      </c>
      <c r="L540" s="78">
        <v>1906.6</v>
      </c>
      <c r="M540" s="76">
        <f t="shared" si="22"/>
        <v>4.7999999999999545</v>
      </c>
      <c r="N540" s="196">
        <f>SUM(K540-(L540-L539))</f>
        <v>-6.821210263296962E-13</v>
      </c>
      <c r="O540" s="34"/>
    </row>
    <row r="541" spans="1:15" ht="12.75">
      <c r="A541" s="4">
        <v>39648</v>
      </c>
      <c r="C541" s="17">
        <v>10549.5</v>
      </c>
      <c r="H541" s="129">
        <f t="shared" si="24"/>
        <v>0</v>
      </c>
      <c r="K541" s="57">
        <f t="shared" si="21"/>
        <v>0</v>
      </c>
      <c r="L541" s="78">
        <v>1906.6</v>
      </c>
      <c r="M541" s="76">
        <f t="shared" si="22"/>
        <v>0</v>
      </c>
      <c r="N541" s="34">
        <f t="shared" si="23"/>
        <v>0</v>
      </c>
      <c r="O541" s="34"/>
    </row>
    <row r="542" spans="1:15" ht="12.75">
      <c r="A542" s="46">
        <v>39649</v>
      </c>
      <c r="B542" s="7">
        <v>0.4895833333333333</v>
      </c>
      <c r="C542" s="17">
        <v>10559.5</v>
      </c>
      <c r="F542" s="17">
        <v>24.2</v>
      </c>
      <c r="H542" s="129">
        <f t="shared" si="24"/>
        <v>8.066666666666666</v>
      </c>
      <c r="K542" s="57">
        <f t="shared" si="21"/>
        <v>10</v>
      </c>
      <c r="L542" s="78">
        <v>1914.6</v>
      </c>
      <c r="M542" s="76">
        <f t="shared" si="22"/>
        <v>8</v>
      </c>
      <c r="N542" s="34">
        <f t="shared" si="23"/>
        <v>2</v>
      </c>
      <c r="O542" s="34"/>
    </row>
    <row r="543" spans="1:15" ht="12.75">
      <c r="A543" s="5">
        <v>39650</v>
      </c>
      <c r="B543" s="7">
        <v>0.4895833333333333</v>
      </c>
      <c r="C543" s="17">
        <v>10564.5</v>
      </c>
      <c r="F543" s="17">
        <v>20.4</v>
      </c>
      <c r="H543" s="129">
        <f t="shared" si="24"/>
        <v>6.8</v>
      </c>
      <c r="K543" s="57">
        <f t="shared" si="21"/>
        <v>5</v>
      </c>
      <c r="L543" s="78">
        <v>1919</v>
      </c>
      <c r="M543" s="76">
        <f t="shared" si="22"/>
        <v>4.400000000000091</v>
      </c>
      <c r="N543" s="34">
        <f t="shared" si="23"/>
        <v>0.599999999999909</v>
      </c>
      <c r="O543" s="34"/>
    </row>
    <row r="544" spans="1:15" ht="12.75">
      <c r="A544" s="4">
        <v>39651</v>
      </c>
      <c r="B544" s="7">
        <v>0.5</v>
      </c>
      <c r="C544" s="17">
        <v>10569.3</v>
      </c>
      <c r="F544" s="17">
        <v>17.5</v>
      </c>
      <c r="H544" s="129">
        <f t="shared" si="24"/>
        <v>5.833333333333333</v>
      </c>
      <c r="K544" s="57">
        <f t="shared" si="21"/>
        <v>4.799999999999272</v>
      </c>
      <c r="L544" s="78">
        <v>1923.4</v>
      </c>
      <c r="M544" s="76">
        <f t="shared" si="22"/>
        <v>4.400000000000091</v>
      </c>
      <c r="N544" s="34">
        <f t="shared" si="23"/>
        <v>0.39999999999918145</v>
      </c>
      <c r="O544" s="34"/>
    </row>
    <row r="545" spans="1:15" ht="12.75">
      <c r="A545" s="4">
        <v>39652</v>
      </c>
      <c r="B545" s="7">
        <v>0.4895833333333333</v>
      </c>
      <c r="C545" s="17">
        <v>10574.2</v>
      </c>
      <c r="F545" s="17">
        <v>24.5</v>
      </c>
      <c r="H545" s="129">
        <f t="shared" si="24"/>
        <v>8.166666666666666</v>
      </c>
      <c r="K545" s="57">
        <f t="shared" si="21"/>
        <v>4.900000000001455</v>
      </c>
      <c r="L545" s="78">
        <v>1927.4</v>
      </c>
      <c r="M545" s="76">
        <f t="shared" si="22"/>
        <v>4</v>
      </c>
      <c r="N545" s="34">
        <f t="shared" si="23"/>
        <v>0.9000000000014552</v>
      </c>
      <c r="O545" s="34"/>
    </row>
    <row r="546" spans="1:15" ht="12.75">
      <c r="A546" s="4">
        <v>39653</v>
      </c>
      <c r="B546" s="7">
        <v>0.5347222222222222</v>
      </c>
      <c r="C546" s="17">
        <v>10579.3</v>
      </c>
      <c r="F546" s="17">
        <v>26.2</v>
      </c>
      <c r="H546" s="129">
        <f t="shared" si="24"/>
        <v>8.733333333333333</v>
      </c>
      <c r="K546" s="57">
        <f t="shared" si="21"/>
        <v>5.099999999998545</v>
      </c>
      <c r="L546" s="78">
        <v>1931.9</v>
      </c>
      <c r="M546" s="76">
        <f t="shared" si="22"/>
        <v>4.5</v>
      </c>
      <c r="N546" s="34">
        <f t="shared" si="23"/>
        <v>0.5999999999985448</v>
      </c>
      <c r="O546" s="34"/>
    </row>
    <row r="547" spans="1:15" ht="12.75">
      <c r="A547" s="4">
        <v>39654</v>
      </c>
      <c r="B547" s="7">
        <v>0.5</v>
      </c>
      <c r="C547" s="17">
        <v>10584.2</v>
      </c>
      <c r="F547" s="17">
        <v>28.1</v>
      </c>
      <c r="H547" s="129">
        <f t="shared" si="24"/>
        <v>9.366666666666667</v>
      </c>
      <c r="K547" s="57">
        <f t="shared" si="21"/>
        <v>4.900000000001455</v>
      </c>
      <c r="L547" s="78">
        <v>1936.2</v>
      </c>
      <c r="M547" s="76">
        <f t="shared" si="22"/>
        <v>4.2999999999999545</v>
      </c>
      <c r="N547" s="34">
        <f t="shared" si="23"/>
        <v>0.6000000000015007</v>
      </c>
      <c r="O547" s="34"/>
    </row>
    <row r="548" spans="1:15" ht="12.75">
      <c r="A548" s="4">
        <v>39655</v>
      </c>
      <c r="B548" s="7">
        <v>0.5104166666666666</v>
      </c>
      <c r="C548" s="17">
        <v>10588.7</v>
      </c>
      <c r="F548" s="17">
        <v>31.6</v>
      </c>
      <c r="H548" s="129">
        <f t="shared" si="24"/>
        <v>10.533333333333333</v>
      </c>
      <c r="K548" s="57">
        <f t="shared" si="21"/>
        <v>4.5</v>
      </c>
      <c r="L548" s="78">
        <v>1940.1</v>
      </c>
      <c r="M548" s="76">
        <f t="shared" si="22"/>
        <v>3.8999999999998636</v>
      </c>
      <c r="N548" s="34">
        <f t="shared" si="23"/>
        <v>0.6000000000001364</v>
      </c>
      <c r="O548" s="34"/>
    </row>
    <row r="549" spans="1:15" ht="12.75">
      <c r="A549" s="46">
        <v>39656</v>
      </c>
      <c r="B549" s="7">
        <v>0.5069444444444444</v>
      </c>
      <c r="C549" s="17">
        <v>10593.2</v>
      </c>
      <c r="F549" s="17">
        <v>31.6</v>
      </c>
      <c r="H549" s="129">
        <f t="shared" si="24"/>
        <v>10.533333333333333</v>
      </c>
      <c r="K549" s="57">
        <f t="shared" si="21"/>
        <v>4.5</v>
      </c>
      <c r="L549" s="78">
        <v>1944.1</v>
      </c>
      <c r="M549" s="76">
        <f t="shared" si="22"/>
        <v>4</v>
      </c>
      <c r="N549" s="34">
        <f t="shared" si="23"/>
        <v>0.5</v>
      </c>
      <c r="O549" s="34"/>
    </row>
    <row r="550" spans="1:15" ht="12.75">
      <c r="A550" s="5">
        <v>39657</v>
      </c>
      <c r="B550" s="7">
        <v>0.4895833333333333</v>
      </c>
      <c r="C550" s="17">
        <v>10597.4</v>
      </c>
      <c r="F550" s="17">
        <v>30.1</v>
      </c>
      <c r="H550" s="129">
        <f t="shared" si="24"/>
        <v>10.033333333333333</v>
      </c>
      <c r="K550" s="57">
        <f t="shared" si="21"/>
        <v>4.199999999998909</v>
      </c>
      <c r="L550" s="78">
        <v>1947.7</v>
      </c>
      <c r="M550" s="76">
        <f t="shared" si="22"/>
        <v>3.6000000000001364</v>
      </c>
      <c r="N550" s="34">
        <f t="shared" si="23"/>
        <v>0.5999999999987722</v>
      </c>
      <c r="O550" s="34"/>
    </row>
    <row r="551" spans="1:15" ht="12.75">
      <c r="A551" s="4">
        <v>39658</v>
      </c>
      <c r="B551" s="7">
        <v>0.5069444444444444</v>
      </c>
      <c r="C551" s="17">
        <v>10602.3</v>
      </c>
      <c r="F551" s="17">
        <v>33.1</v>
      </c>
      <c r="H551" s="129">
        <f t="shared" si="24"/>
        <v>11.033333333333333</v>
      </c>
      <c r="K551" s="57">
        <f t="shared" si="21"/>
        <v>4.899999999999636</v>
      </c>
      <c r="L551" s="78">
        <v>1951.9</v>
      </c>
      <c r="M551" s="76">
        <f t="shared" si="22"/>
        <v>4.2000000000000455</v>
      </c>
      <c r="N551" s="34">
        <f t="shared" si="23"/>
        <v>0.6999999999995907</v>
      </c>
      <c r="O551" s="34"/>
    </row>
    <row r="552" spans="1:15" ht="12.75">
      <c r="A552" s="4">
        <v>39659</v>
      </c>
      <c r="B552" s="7">
        <v>0.4895833333333333</v>
      </c>
      <c r="C552" s="17">
        <v>10607.7</v>
      </c>
      <c r="F552" s="17">
        <v>29.7</v>
      </c>
      <c r="H552" s="129">
        <f t="shared" si="24"/>
        <v>9.9</v>
      </c>
      <c r="K552" s="57">
        <f t="shared" si="21"/>
        <v>5.400000000001455</v>
      </c>
      <c r="L552" s="78">
        <v>1956.7</v>
      </c>
      <c r="M552" s="76">
        <f t="shared" si="22"/>
        <v>4.7999999999999545</v>
      </c>
      <c r="N552" s="34">
        <f t="shared" si="23"/>
        <v>0.6000000000015007</v>
      </c>
      <c r="O552" s="34"/>
    </row>
    <row r="553" spans="1:15" ht="12.75">
      <c r="A553" s="4">
        <v>39660</v>
      </c>
      <c r="B553" s="7">
        <v>0.4895833333333333</v>
      </c>
      <c r="C553" s="17">
        <v>10612.4</v>
      </c>
      <c r="F553" s="17">
        <v>26.6</v>
      </c>
      <c r="H553" s="129">
        <f t="shared" si="24"/>
        <v>8.866666666666667</v>
      </c>
      <c r="K553" s="57">
        <f t="shared" si="21"/>
        <v>4.699999999998909</v>
      </c>
      <c r="L553" s="78">
        <v>1960.9</v>
      </c>
      <c r="M553" s="76">
        <f t="shared" si="22"/>
        <v>4.2000000000000455</v>
      </c>
      <c r="N553" s="34">
        <f t="shared" si="23"/>
        <v>0.49999999999886313</v>
      </c>
      <c r="O553" s="34"/>
    </row>
    <row r="554" spans="1:15" ht="12.75">
      <c r="A554" s="83">
        <v>39661</v>
      </c>
      <c r="B554" s="84">
        <v>0.5</v>
      </c>
      <c r="C554" s="85">
        <v>10616.4</v>
      </c>
      <c r="D554" s="86"/>
      <c r="E554" s="85"/>
      <c r="F554" s="85">
        <v>30.1</v>
      </c>
      <c r="G554" s="86"/>
      <c r="H554" s="87">
        <f t="shared" si="24"/>
        <v>10.033333333333333</v>
      </c>
      <c r="I554" s="86"/>
      <c r="J554" s="89"/>
      <c r="K554" s="86">
        <f t="shared" si="21"/>
        <v>4</v>
      </c>
      <c r="L554" s="90">
        <v>1964.4</v>
      </c>
      <c r="M554" s="90">
        <f t="shared" si="22"/>
        <v>3.5</v>
      </c>
      <c r="N554" s="88">
        <f t="shared" si="23"/>
        <v>0.5</v>
      </c>
      <c r="O554" s="34"/>
    </row>
    <row r="555" spans="1:15" ht="12.75">
      <c r="A555" s="4">
        <v>39662</v>
      </c>
      <c r="B555" s="7">
        <v>0.5</v>
      </c>
      <c r="C555" s="17">
        <v>10621.8</v>
      </c>
      <c r="F555" s="17">
        <v>28.7</v>
      </c>
      <c r="H555" s="129">
        <f t="shared" si="24"/>
        <v>9.566666666666666</v>
      </c>
      <c r="K555" s="57">
        <f t="shared" si="21"/>
        <v>5.399999999999636</v>
      </c>
      <c r="L555" s="78">
        <v>1969</v>
      </c>
      <c r="M555" s="76">
        <f t="shared" si="22"/>
        <v>4.599999999999909</v>
      </c>
      <c r="N555" s="34">
        <f t="shared" si="23"/>
        <v>0.7999999999997272</v>
      </c>
      <c r="O555" s="34"/>
    </row>
    <row r="556" spans="1:15" ht="12.75">
      <c r="A556" s="46">
        <v>39663</v>
      </c>
      <c r="C556" s="17">
        <v>10621.8</v>
      </c>
      <c r="K556" s="57">
        <f t="shared" si="21"/>
        <v>0</v>
      </c>
      <c r="L556" s="78">
        <v>1969</v>
      </c>
      <c r="M556" s="76">
        <f t="shared" si="22"/>
        <v>0</v>
      </c>
      <c r="N556" s="34">
        <f t="shared" si="23"/>
        <v>0</v>
      </c>
      <c r="O556" s="34"/>
    </row>
    <row r="557" spans="1:15" ht="12.75">
      <c r="A557" s="5">
        <v>39664</v>
      </c>
      <c r="B557" s="7">
        <v>0.4895833333333333</v>
      </c>
      <c r="C557" s="17">
        <v>10631.5</v>
      </c>
      <c r="F557" s="17">
        <v>24.3</v>
      </c>
      <c r="K557" s="57">
        <f t="shared" si="21"/>
        <v>9.700000000000728</v>
      </c>
      <c r="L557" s="78">
        <v>1977.4</v>
      </c>
      <c r="M557" s="76">
        <f t="shared" si="22"/>
        <v>8.400000000000091</v>
      </c>
      <c r="N557" s="34">
        <f t="shared" si="23"/>
        <v>1.3000000000006366</v>
      </c>
      <c r="O557" s="34"/>
    </row>
    <row r="558" spans="1:15" ht="12.75">
      <c r="A558" s="4">
        <v>39665</v>
      </c>
      <c r="B558" s="7">
        <v>0.4791666666666667</v>
      </c>
      <c r="C558" s="17">
        <v>10635.6</v>
      </c>
      <c r="F558" s="17">
        <v>24.3</v>
      </c>
      <c r="K558" s="57">
        <f t="shared" si="21"/>
        <v>4.100000000000364</v>
      </c>
      <c r="L558" s="78">
        <v>1981</v>
      </c>
      <c r="M558" s="76">
        <f t="shared" si="22"/>
        <v>3.599999999999909</v>
      </c>
      <c r="N558" s="34">
        <f t="shared" si="23"/>
        <v>0.5000000000004547</v>
      </c>
      <c r="O558" s="34"/>
    </row>
    <row r="559" spans="1:15" ht="12.75">
      <c r="A559" s="4">
        <v>39666</v>
      </c>
      <c r="B559" s="7">
        <v>0.5</v>
      </c>
      <c r="C559" s="17">
        <v>10640.1</v>
      </c>
      <c r="F559" s="17">
        <v>27.2</v>
      </c>
      <c r="K559" s="57">
        <f aca="true" t="shared" si="25" ref="K559:K622">SUM(C559-C558)</f>
        <v>4.5</v>
      </c>
      <c r="L559" s="78">
        <v>1984.9</v>
      </c>
      <c r="M559" s="76">
        <f aca="true" t="shared" si="26" ref="M559:M622">SUM(L559-L558)</f>
        <v>3.900000000000091</v>
      </c>
      <c r="N559" s="34">
        <f aca="true" t="shared" si="27" ref="N559:N622">SUM(K559-(L559-L558))</f>
        <v>0.599999999999909</v>
      </c>
      <c r="O559" s="34"/>
    </row>
    <row r="560" spans="1:15" ht="12.75">
      <c r="A560" s="4">
        <v>39667</v>
      </c>
      <c r="B560" s="7">
        <v>0.4895833333333333</v>
      </c>
      <c r="C560" s="17">
        <v>10644.7</v>
      </c>
      <c r="F560" s="17">
        <v>31.8</v>
      </c>
      <c r="K560" s="57">
        <f t="shared" si="25"/>
        <v>4.600000000000364</v>
      </c>
      <c r="L560" s="78">
        <v>1988.9</v>
      </c>
      <c r="M560" s="76">
        <f t="shared" si="26"/>
        <v>4</v>
      </c>
      <c r="N560" s="34">
        <f t="shared" si="27"/>
        <v>0.6000000000003638</v>
      </c>
      <c r="O560" s="34"/>
    </row>
    <row r="561" spans="1:15" ht="12.75">
      <c r="A561" s="4">
        <v>39668</v>
      </c>
      <c r="B561" s="7">
        <v>0.5</v>
      </c>
      <c r="C561" s="17">
        <v>10649.1</v>
      </c>
      <c r="F561" s="17">
        <v>22.6</v>
      </c>
      <c r="K561" s="57">
        <f t="shared" si="25"/>
        <v>4.399999999999636</v>
      </c>
      <c r="L561" s="78">
        <v>1992.8</v>
      </c>
      <c r="M561" s="76">
        <f t="shared" si="26"/>
        <v>3.8999999999998636</v>
      </c>
      <c r="N561" s="34">
        <f t="shared" si="27"/>
        <v>0.4999999999997726</v>
      </c>
      <c r="O561" s="34"/>
    </row>
    <row r="562" spans="1:16" ht="12.75">
      <c r="A562" s="4">
        <v>39669</v>
      </c>
      <c r="C562" s="17">
        <v>10649.1</v>
      </c>
      <c r="K562" s="57">
        <f t="shared" si="25"/>
        <v>0</v>
      </c>
      <c r="L562" s="78">
        <v>1992.8</v>
      </c>
      <c r="M562" s="76">
        <v>3.8</v>
      </c>
      <c r="N562" s="34">
        <f t="shared" si="27"/>
        <v>0</v>
      </c>
      <c r="P562" s="143" t="s">
        <v>172</v>
      </c>
    </row>
    <row r="563" spans="1:15" ht="12.75">
      <c r="A563" s="46">
        <v>39670</v>
      </c>
      <c r="B563" s="7">
        <v>0.4895833333333333</v>
      </c>
      <c r="C563" s="17">
        <v>10658</v>
      </c>
      <c r="F563" s="17">
        <v>25</v>
      </c>
      <c r="K563" s="57">
        <f t="shared" si="25"/>
        <v>8.899999999999636</v>
      </c>
      <c r="L563" s="78">
        <v>2000.5</v>
      </c>
      <c r="M563" s="76">
        <v>3.9</v>
      </c>
      <c r="N563" s="34">
        <f t="shared" si="27"/>
        <v>1.1999999999995907</v>
      </c>
      <c r="O563" s="34"/>
    </row>
    <row r="564" spans="1:15" ht="12.75">
      <c r="A564" s="5">
        <v>39671</v>
      </c>
      <c r="B564" s="7">
        <v>0.5</v>
      </c>
      <c r="C564" s="17">
        <v>10662.8</v>
      </c>
      <c r="F564" s="17">
        <v>25</v>
      </c>
      <c r="K564" s="57">
        <f t="shared" si="25"/>
        <v>4.799999999999272</v>
      </c>
      <c r="L564" s="78">
        <v>2004.7</v>
      </c>
      <c r="M564" s="76">
        <f t="shared" si="26"/>
        <v>4.2000000000000455</v>
      </c>
      <c r="N564" s="34">
        <f t="shared" si="27"/>
        <v>0.5999999999992269</v>
      </c>
      <c r="O564" s="34"/>
    </row>
    <row r="565" spans="1:15" ht="12.75">
      <c r="A565" s="4">
        <v>39672</v>
      </c>
      <c r="B565" s="7">
        <v>0.5</v>
      </c>
      <c r="C565" s="17">
        <v>10667</v>
      </c>
      <c r="F565" s="17">
        <v>19.4</v>
      </c>
      <c r="K565" s="57">
        <f t="shared" si="25"/>
        <v>4.200000000000728</v>
      </c>
      <c r="L565" s="78">
        <v>2008.3</v>
      </c>
      <c r="M565" s="76">
        <f t="shared" si="26"/>
        <v>3.599999999999909</v>
      </c>
      <c r="N565" s="34">
        <f t="shared" si="27"/>
        <v>0.6000000000008185</v>
      </c>
      <c r="O565" s="34"/>
    </row>
    <row r="566" spans="1:15" ht="12.75">
      <c r="A566" s="4">
        <v>39673</v>
      </c>
      <c r="B566" s="7">
        <v>0.5104166666666666</v>
      </c>
      <c r="C566" s="17">
        <v>10671.9</v>
      </c>
      <c r="F566" s="17">
        <v>20.9</v>
      </c>
      <c r="K566" s="57">
        <f t="shared" si="25"/>
        <v>4.899999999999636</v>
      </c>
      <c r="L566" s="78">
        <v>2012.6</v>
      </c>
      <c r="M566" s="76">
        <f t="shared" si="26"/>
        <v>4.2999999999999545</v>
      </c>
      <c r="N566" s="34">
        <f t="shared" si="27"/>
        <v>0.5999999999996817</v>
      </c>
      <c r="O566" s="34"/>
    </row>
    <row r="567" spans="1:15" ht="12.75">
      <c r="A567" s="4">
        <v>39674</v>
      </c>
      <c r="B567" s="7">
        <v>0.4895833333333333</v>
      </c>
      <c r="C567" s="17">
        <v>10676.3</v>
      </c>
      <c r="F567" s="17">
        <v>23.5</v>
      </c>
      <c r="K567" s="57">
        <f t="shared" si="25"/>
        <v>4.399999999999636</v>
      </c>
      <c r="L567" s="78">
        <v>2016.4</v>
      </c>
      <c r="M567" s="76">
        <f t="shared" si="26"/>
        <v>3.800000000000182</v>
      </c>
      <c r="N567" s="34">
        <f t="shared" si="27"/>
        <v>0.5999999999994543</v>
      </c>
      <c r="O567" s="34"/>
    </row>
    <row r="568" spans="1:15" ht="12.75">
      <c r="A568" s="4">
        <v>39675</v>
      </c>
      <c r="C568" s="17">
        <v>10676.3</v>
      </c>
      <c r="K568" s="57">
        <f t="shared" si="25"/>
        <v>0</v>
      </c>
      <c r="L568" s="78">
        <v>2016.4</v>
      </c>
      <c r="M568" s="76">
        <v>3.9</v>
      </c>
      <c r="N568" s="34">
        <f t="shared" si="27"/>
        <v>0</v>
      </c>
      <c r="O568" s="34"/>
    </row>
    <row r="569" spans="1:15" ht="12.75">
      <c r="A569" s="4">
        <v>39676</v>
      </c>
      <c r="C569" s="17">
        <v>10676.3</v>
      </c>
      <c r="K569" s="57">
        <f t="shared" si="25"/>
        <v>0</v>
      </c>
      <c r="L569" s="78">
        <v>2016.4</v>
      </c>
      <c r="M569" s="76">
        <v>3.9</v>
      </c>
      <c r="N569" s="34">
        <f t="shared" si="27"/>
        <v>0</v>
      </c>
      <c r="O569" s="34"/>
    </row>
    <row r="570" spans="1:18" ht="12.75">
      <c r="A570" s="46">
        <v>39677</v>
      </c>
      <c r="B570" s="7">
        <v>0.4895833333333333</v>
      </c>
      <c r="C570" s="17">
        <v>10689.8</v>
      </c>
      <c r="F570" s="17">
        <v>23.8</v>
      </c>
      <c r="K570" s="57">
        <f t="shared" si="25"/>
        <v>13.5</v>
      </c>
      <c r="L570" s="78">
        <v>2028.1</v>
      </c>
      <c r="M570" s="76">
        <v>3.9</v>
      </c>
      <c r="N570" s="34">
        <f t="shared" si="27"/>
        <v>1.800000000000182</v>
      </c>
      <c r="P570" s="34" t="s">
        <v>173</v>
      </c>
      <c r="Q570" s="34" t="s">
        <v>26</v>
      </c>
      <c r="R570" s="34" t="s">
        <v>26</v>
      </c>
    </row>
    <row r="571" spans="1:19" ht="12.75">
      <c r="A571" s="5">
        <v>39678</v>
      </c>
      <c r="B571" s="7">
        <v>0.4895833333333333</v>
      </c>
      <c r="C571" s="17">
        <v>10694.9</v>
      </c>
      <c r="F571" s="17">
        <v>27</v>
      </c>
      <c r="K571" s="57">
        <f t="shared" si="25"/>
        <v>5.100000000000364</v>
      </c>
      <c r="L571" s="78">
        <v>2032.7</v>
      </c>
      <c r="M571" s="76">
        <f t="shared" si="26"/>
        <v>4.600000000000136</v>
      </c>
      <c r="N571" s="34">
        <f t="shared" si="27"/>
        <v>0.5000000000002274</v>
      </c>
      <c r="P571" s="34" t="s">
        <v>174</v>
      </c>
      <c r="S571" s="34" t="s">
        <v>26</v>
      </c>
    </row>
    <row r="572" spans="1:16" ht="12.75">
      <c r="A572" s="4">
        <v>39679</v>
      </c>
      <c r="B572" s="7">
        <v>0.4895833333333333</v>
      </c>
      <c r="C572" s="17">
        <v>10699.2</v>
      </c>
      <c r="F572" s="17">
        <v>18.6</v>
      </c>
      <c r="K572" s="57">
        <f t="shared" si="25"/>
        <v>4.300000000001091</v>
      </c>
      <c r="L572" s="78">
        <v>2036.4</v>
      </c>
      <c r="M572" s="76">
        <f t="shared" si="26"/>
        <v>3.7000000000000455</v>
      </c>
      <c r="N572" s="34">
        <f t="shared" si="27"/>
        <v>0.6000000000010459</v>
      </c>
      <c r="P572" s="34"/>
    </row>
    <row r="573" spans="1:16" ht="12.75">
      <c r="A573" s="4">
        <v>39680</v>
      </c>
      <c r="B573" s="7">
        <v>0.4895833333333333</v>
      </c>
      <c r="C573" s="17">
        <v>10703.3</v>
      </c>
      <c r="F573" s="17">
        <v>22.6</v>
      </c>
      <c r="K573" s="57">
        <f t="shared" si="25"/>
        <v>4.099999999998545</v>
      </c>
      <c r="L573" s="78">
        <v>2040</v>
      </c>
      <c r="M573" s="76">
        <f t="shared" si="26"/>
        <v>3.599999999999909</v>
      </c>
      <c r="N573" s="34">
        <f t="shared" si="27"/>
        <v>0.49999999999863576</v>
      </c>
      <c r="P573" s="34" t="s">
        <v>175</v>
      </c>
    </row>
    <row r="574" spans="1:15" ht="12.75">
      <c r="A574" s="4">
        <v>39681</v>
      </c>
      <c r="B574" s="7">
        <v>0.513888888888889</v>
      </c>
      <c r="C574" s="17">
        <v>10707.5</v>
      </c>
      <c r="F574" s="17">
        <v>24</v>
      </c>
      <c r="K574" s="57">
        <f t="shared" si="25"/>
        <v>4.200000000000728</v>
      </c>
      <c r="L574" s="78">
        <v>2043.8</v>
      </c>
      <c r="M574" s="76">
        <f t="shared" si="26"/>
        <v>3.7999999999999545</v>
      </c>
      <c r="N574" s="34">
        <f t="shared" si="27"/>
        <v>0.40000000000077307</v>
      </c>
      <c r="O574" s="34"/>
    </row>
    <row r="575" spans="1:16" ht="12.75">
      <c r="A575" s="4">
        <v>39682</v>
      </c>
      <c r="B575" s="7">
        <v>0.5</v>
      </c>
      <c r="C575" s="17">
        <v>10711.8</v>
      </c>
      <c r="F575" s="17">
        <v>24.8</v>
      </c>
      <c r="K575" s="57">
        <f t="shared" si="25"/>
        <v>4.299999999999272</v>
      </c>
      <c r="L575" s="78">
        <v>2047.6</v>
      </c>
      <c r="M575" s="76">
        <f t="shared" si="26"/>
        <v>3.7999999999999545</v>
      </c>
      <c r="N575" s="34">
        <f t="shared" si="27"/>
        <v>0.4999999999993179</v>
      </c>
      <c r="O575" s="34"/>
      <c r="P575" s="18" t="s">
        <v>176</v>
      </c>
    </row>
    <row r="576" spans="1:18" ht="12.75">
      <c r="A576" s="4">
        <v>39683</v>
      </c>
      <c r="B576" s="7">
        <v>0.4895833333333333</v>
      </c>
      <c r="C576" s="17">
        <v>10716</v>
      </c>
      <c r="F576" s="17">
        <v>21.8</v>
      </c>
      <c r="K576" s="57">
        <f t="shared" si="25"/>
        <v>4.200000000000728</v>
      </c>
      <c r="L576" s="78">
        <v>2051.3</v>
      </c>
      <c r="M576" s="76">
        <f t="shared" si="26"/>
        <v>3.700000000000273</v>
      </c>
      <c r="N576" s="34">
        <f t="shared" si="27"/>
        <v>0.5000000000004547</v>
      </c>
      <c r="O576" s="34"/>
      <c r="R576" s="34" t="s">
        <v>26</v>
      </c>
    </row>
    <row r="577" spans="1:15" ht="12.75">
      <c r="A577" s="46">
        <v>39684</v>
      </c>
      <c r="C577" s="17">
        <v>10716</v>
      </c>
      <c r="K577" s="57">
        <f t="shared" si="25"/>
        <v>0</v>
      </c>
      <c r="L577" s="78">
        <v>2051.3</v>
      </c>
      <c r="M577" s="76">
        <v>4.6</v>
      </c>
      <c r="N577" s="34">
        <v>0.7</v>
      </c>
      <c r="O577" s="34"/>
    </row>
    <row r="578" spans="1:15" ht="12.75">
      <c r="A578" s="5">
        <v>39685</v>
      </c>
      <c r="B578" s="7">
        <v>0.4895833333333333</v>
      </c>
      <c r="C578" s="17">
        <v>10726.7</v>
      </c>
      <c r="F578" s="17">
        <v>24.9</v>
      </c>
      <c r="K578" s="57">
        <f t="shared" si="25"/>
        <v>10.700000000000728</v>
      </c>
      <c r="L578" s="78">
        <v>2060.6</v>
      </c>
      <c r="M578" s="76">
        <v>4.7</v>
      </c>
      <c r="N578" s="34">
        <v>0.7</v>
      </c>
      <c r="O578" s="34"/>
    </row>
    <row r="579" spans="1:15" ht="12.75">
      <c r="A579" s="4">
        <v>39686</v>
      </c>
      <c r="C579" s="17">
        <v>10726.7</v>
      </c>
      <c r="K579" s="57">
        <f t="shared" si="25"/>
        <v>0</v>
      </c>
      <c r="L579" s="78">
        <v>2060.6</v>
      </c>
      <c r="M579" s="76">
        <f t="shared" si="26"/>
        <v>0</v>
      </c>
      <c r="N579" s="34">
        <f t="shared" si="27"/>
        <v>0</v>
      </c>
      <c r="O579" s="34"/>
    </row>
    <row r="580" spans="1:15" ht="12.75">
      <c r="A580" s="4">
        <v>39687</v>
      </c>
      <c r="C580" s="17">
        <v>10726.7</v>
      </c>
      <c r="K580" s="57">
        <f t="shared" si="25"/>
        <v>0</v>
      </c>
      <c r="L580" s="78">
        <v>2060.6</v>
      </c>
      <c r="M580" s="76">
        <f t="shared" si="26"/>
        <v>0</v>
      </c>
      <c r="N580" s="34">
        <f t="shared" si="27"/>
        <v>0</v>
      </c>
      <c r="O580" s="34"/>
    </row>
    <row r="581" spans="1:15" ht="12.75">
      <c r="A581" s="4">
        <v>39688</v>
      </c>
      <c r="B581" s="7">
        <v>0.4895833333333333</v>
      </c>
      <c r="C581" s="17">
        <v>10740.4</v>
      </c>
      <c r="F581" s="17">
        <v>23.8</v>
      </c>
      <c r="K581" s="57">
        <f t="shared" si="25"/>
        <v>13.699999999998909</v>
      </c>
      <c r="L581" s="78">
        <v>2072.6</v>
      </c>
      <c r="M581" s="76">
        <f t="shared" si="26"/>
        <v>12</v>
      </c>
      <c r="N581" s="34">
        <f t="shared" si="27"/>
        <v>1.6999999999989086</v>
      </c>
      <c r="O581" s="34"/>
    </row>
    <row r="582" spans="1:15" ht="12.75">
      <c r="A582" s="4">
        <v>39689</v>
      </c>
      <c r="C582" s="17">
        <v>10740.4</v>
      </c>
      <c r="K582" s="57">
        <f t="shared" si="25"/>
        <v>0</v>
      </c>
      <c r="L582" s="78">
        <v>2072.6</v>
      </c>
      <c r="M582" s="76">
        <f t="shared" si="26"/>
        <v>0</v>
      </c>
      <c r="N582" s="34">
        <f t="shared" si="27"/>
        <v>0</v>
      </c>
      <c r="O582" s="34"/>
    </row>
    <row r="583" spans="1:19" ht="12.75">
      <c r="A583" s="4">
        <v>39690</v>
      </c>
      <c r="C583" s="17">
        <v>10750.2</v>
      </c>
      <c r="K583" s="57">
        <f t="shared" si="25"/>
        <v>9.800000000001091</v>
      </c>
      <c r="L583" s="78">
        <v>2081.2</v>
      </c>
      <c r="M583" s="76">
        <f t="shared" si="26"/>
        <v>8.599999999999909</v>
      </c>
      <c r="N583" s="34">
        <f t="shared" si="27"/>
        <v>1.2000000000011823</v>
      </c>
      <c r="O583" s="34"/>
      <c r="Q583" s="34" t="s">
        <v>26</v>
      </c>
      <c r="R583" s="34" t="s">
        <v>26</v>
      </c>
      <c r="S583" s="34" t="s">
        <v>26</v>
      </c>
    </row>
    <row r="584" spans="1:15" ht="12.75">
      <c r="A584" s="46">
        <v>39691</v>
      </c>
      <c r="C584" s="17">
        <v>10754.2</v>
      </c>
      <c r="K584" s="57">
        <f t="shared" si="25"/>
        <v>4</v>
      </c>
      <c r="L584" s="78">
        <v>2084.5</v>
      </c>
      <c r="M584" s="76">
        <f t="shared" si="26"/>
        <v>3.300000000000182</v>
      </c>
      <c r="N584" s="34">
        <f t="shared" si="27"/>
        <v>0.6999999999998181</v>
      </c>
      <c r="O584" s="34"/>
    </row>
    <row r="585" spans="1:15" ht="12.75">
      <c r="A585" s="118">
        <v>39692</v>
      </c>
      <c r="B585" s="86"/>
      <c r="C585" s="85"/>
      <c r="D585" s="86"/>
      <c r="E585" s="85"/>
      <c r="F585" s="85"/>
      <c r="G585" s="86"/>
      <c r="H585" s="87"/>
      <c r="I585" s="86"/>
      <c r="J585" s="89"/>
      <c r="K585" s="86">
        <f t="shared" si="25"/>
        <v>-10754.2</v>
      </c>
      <c r="L585" s="90"/>
      <c r="M585" s="90">
        <f t="shared" si="26"/>
        <v>-2084.5</v>
      </c>
      <c r="N585" s="88">
        <f t="shared" si="27"/>
        <v>-8669.7</v>
      </c>
      <c r="O585" s="34"/>
    </row>
    <row r="586" spans="1:15" ht="12.75">
      <c r="A586" s="4">
        <v>39693</v>
      </c>
      <c r="K586" s="57">
        <f t="shared" si="25"/>
        <v>0</v>
      </c>
      <c r="L586" s="78"/>
      <c r="M586" s="76">
        <f t="shared" si="26"/>
        <v>0</v>
      </c>
      <c r="N586" s="34">
        <f t="shared" si="27"/>
        <v>0</v>
      </c>
      <c r="O586" s="34"/>
    </row>
    <row r="587" spans="1:15" ht="12.75">
      <c r="A587" s="4">
        <v>39694</v>
      </c>
      <c r="K587" s="57">
        <f t="shared" si="25"/>
        <v>0</v>
      </c>
      <c r="L587" s="78"/>
      <c r="M587" s="76">
        <f t="shared" si="26"/>
        <v>0</v>
      </c>
      <c r="N587" s="34">
        <f t="shared" si="27"/>
        <v>0</v>
      </c>
      <c r="O587" s="34"/>
    </row>
    <row r="588" spans="1:15" ht="12.75">
      <c r="A588" s="4">
        <v>39695</v>
      </c>
      <c r="K588" s="57">
        <f t="shared" si="25"/>
        <v>0</v>
      </c>
      <c r="L588" s="78"/>
      <c r="M588" s="76">
        <f t="shared" si="26"/>
        <v>0</v>
      </c>
      <c r="N588" s="34">
        <f t="shared" si="27"/>
        <v>0</v>
      </c>
      <c r="O588" s="34"/>
    </row>
    <row r="589" spans="1:15" ht="12.75">
      <c r="A589" s="4">
        <v>39696</v>
      </c>
      <c r="K589" s="57">
        <f t="shared" si="25"/>
        <v>0</v>
      </c>
      <c r="L589" s="78"/>
      <c r="M589" s="76">
        <f t="shared" si="26"/>
        <v>0</v>
      </c>
      <c r="N589" s="34">
        <f t="shared" si="27"/>
        <v>0</v>
      </c>
      <c r="O589" s="34"/>
    </row>
    <row r="590" spans="1:15" ht="12.75">
      <c r="A590" s="4">
        <v>39697</v>
      </c>
      <c r="K590" s="57">
        <f t="shared" si="25"/>
        <v>0</v>
      </c>
      <c r="L590" s="78"/>
      <c r="M590" s="76">
        <f t="shared" si="26"/>
        <v>0</v>
      </c>
      <c r="N590" s="34">
        <f t="shared" si="27"/>
        <v>0</v>
      </c>
      <c r="O590" s="34"/>
    </row>
    <row r="591" spans="1:15" ht="12.75">
      <c r="A591" s="46">
        <v>39698</v>
      </c>
      <c r="K591" s="57">
        <f t="shared" si="25"/>
        <v>0</v>
      </c>
      <c r="L591" s="78"/>
      <c r="M591" s="76">
        <f t="shared" si="26"/>
        <v>0</v>
      </c>
      <c r="N591" s="34">
        <f t="shared" si="27"/>
        <v>0</v>
      </c>
      <c r="O591" s="34"/>
    </row>
    <row r="592" spans="1:15" ht="12.75">
      <c r="A592" s="5">
        <v>39699</v>
      </c>
      <c r="K592" s="57">
        <f t="shared" si="25"/>
        <v>0</v>
      </c>
      <c r="L592" s="78"/>
      <c r="M592" s="76">
        <f t="shared" si="26"/>
        <v>0</v>
      </c>
      <c r="N592" s="34">
        <f t="shared" si="27"/>
        <v>0</v>
      </c>
      <c r="O592" s="34"/>
    </row>
    <row r="593" spans="1:15" ht="12.75">
      <c r="A593" s="4">
        <v>39700</v>
      </c>
      <c r="K593" s="57">
        <f t="shared" si="25"/>
        <v>0</v>
      </c>
      <c r="L593" s="78"/>
      <c r="M593" s="76">
        <f t="shared" si="26"/>
        <v>0</v>
      </c>
      <c r="N593" s="34">
        <f t="shared" si="27"/>
        <v>0</v>
      </c>
      <c r="O593" s="34"/>
    </row>
    <row r="594" spans="1:15" ht="12.75">
      <c r="A594" s="4">
        <v>39701</v>
      </c>
      <c r="K594" s="57">
        <f t="shared" si="25"/>
        <v>0</v>
      </c>
      <c r="L594" s="78"/>
      <c r="M594" s="76">
        <f t="shared" si="26"/>
        <v>0</v>
      </c>
      <c r="N594" s="34">
        <f t="shared" si="27"/>
        <v>0</v>
      </c>
      <c r="O594" s="34"/>
    </row>
    <row r="595" spans="1:15" ht="12.75">
      <c r="A595" s="4">
        <v>39702</v>
      </c>
      <c r="K595" s="57">
        <f t="shared" si="25"/>
        <v>0</v>
      </c>
      <c r="L595" s="78"/>
      <c r="M595" s="76">
        <f t="shared" si="26"/>
        <v>0</v>
      </c>
      <c r="N595" s="34">
        <f t="shared" si="27"/>
        <v>0</v>
      </c>
      <c r="O595" s="34"/>
    </row>
    <row r="596" spans="1:15" ht="12.75">
      <c r="A596" s="4">
        <v>39703</v>
      </c>
      <c r="K596" s="57">
        <f t="shared" si="25"/>
        <v>0</v>
      </c>
      <c r="L596" s="78"/>
      <c r="M596" s="76">
        <f t="shared" si="26"/>
        <v>0</v>
      </c>
      <c r="N596" s="34">
        <f t="shared" si="27"/>
        <v>0</v>
      </c>
      <c r="O596" s="34"/>
    </row>
    <row r="597" spans="1:15" ht="12.75">
      <c r="A597" s="4">
        <v>39704</v>
      </c>
      <c r="K597" s="57">
        <f t="shared" si="25"/>
        <v>0</v>
      </c>
      <c r="L597" s="78"/>
      <c r="M597" s="76">
        <f t="shared" si="26"/>
        <v>0</v>
      </c>
      <c r="N597" s="34">
        <f t="shared" si="27"/>
        <v>0</v>
      </c>
      <c r="O597" s="34"/>
    </row>
    <row r="598" spans="1:15" ht="12.75">
      <c r="A598" s="46">
        <v>39705</v>
      </c>
      <c r="K598" s="57">
        <f t="shared" si="25"/>
        <v>0</v>
      </c>
      <c r="L598" s="78"/>
      <c r="M598" s="76">
        <f t="shared" si="26"/>
        <v>0</v>
      </c>
      <c r="N598" s="34">
        <f t="shared" si="27"/>
        <v>0</v>
      </c>
      <c r="O598" s="34"/>
    </row>
    <row r="599" spans="1:15" ht="12.75">
      <c r="A599" s="5">
        <v>39706</v>
      </c>
      <c r="K599" s="57">
        <f t="shared" si="25"/>
        <v>0</v>
      </c>
      <c r="L599" s="78"/>
      <c r="M599" s="76">
        <f t="shared" si="26"/>
        <v>0</v>
      </c>
      <c r="N599" s="34">
        <f t="shared" si="27"/>
        <v>0</v>
      </c>
      <c r="O599" s="34"/>
    </row>
    <row r="600" spans="1:15" ht="12.75">
      <c r="A600" s="4">
        <v>39707</v>
      </c>
      <c r="K600" s="57">
        <f t="shared" si="25"/>
        <v>0</v>
      </c>
      <c r="L600" s="78"/>
      <c r="M600" s="76">
        <f t="shared" si="26"/>
        <v>0</v>
      </c>
      <c r="N600" s="34">
        <f t="shared" si="27"/>
        <v>0</v>
      </c>
      <c r="O600" s="34"/>
    </row>
    <row r="601" spans="1:15" ht="12.75">
      <c r="A601" s="4">
        <v>39708</v>
      </c>
      <c r="K601" s="57">
        <f t="shared" si="25"/>
        <v>0</v>
      </c>
      <c r="L601" s="78"/>
      <c r="M601" s="76">
        <f t="shared" si="26"/>
        <v>0</v>
      </c>
      <c r="N601" s="34">
        <f t="shared" si="27"/>
        <v>0</v>
      </c>
      <c r="O601" s="34"/>
    </row>
    <row r="602" spans="1:15" ht="12.75">
      <c r="A602" s="4">
        <v>39709</v>
      </c>
      <c r="K602" s="57">
        <f t="shared" si="25"/>
        <v>0</v>
      </c>
      <c r="L602" s="78"/>
      <c r="M602" s="76">
        <f t="shared" si="26"/>
        <v>0</v>
      </c>
      <c r="N602" s="34">
        <f t="shared" si="27"/>
        <v>0</v>
      </c>
      <c r="O602" s="34"/>
    </row>
    <row r="603" spans="1:15" ht="12.75">
      <c r="A603" s="4">
        <v>39710</v>
      </c>
      <c r="K603" s="57">
        <f t="shared" si="25"/>
        <v>0</v>
      </c>
      <c r="L603" s="78"/>
      <c r="M603" s="76">
        <f t="shared" si="26"/>
        <v>0</v>
      </c>
      <c r="N603" s="34">
        <f t="shared" si="27"/>
        <v>0</v>
      </c>
      <c r="O603" s="34"/>
    </row>
    <row r="604" spans="1:15" ht="12.75">
      <c r="A604" s="4">
        <v>39711</v>
      </c>
      <c r="K604" s="57">
        <f t="shared" si="25"/>
        <v>0</v>
      </c>
      <c r="L604" s="78"/>
      <c r="M604" s="76">
        <f t="shared" si="26"/>
        <v>0</v>
      </c>
      <c r="N604" s="34">
        <f t="shared" si="27"/>
        <v>0</v>
      </c>
      <c r="O604" s="34"/>
    </row>
    <row r="605" spans="1:15" ht="12.75">
      <c r="A605" s="46">
        <v>39712</v>
      </c>
      <c r="K605" s="57">
        <f t="shared" si="25"/>
        <v>0</v>
      </c>
      <c r="L605" s="78"/>
      <c r="M605" s="76">
        <f t="shared" si="26"/>
        <v>0</v>
      </c>
      <c r="N605" s="34">
        <f t="shared" si="27"/>
        <v>0</v>
      </c>
      <c r="O605" s="34"/>
    </row>
    <row r="606" spans="1:15" ht="12.75">
      <c r="A606" s="5">
        <v>39713</v>
      </c>
      <c r="K606" s="57">
        <f t="shared" si="25"/>
        <v>0</v>
      </c>
      <c r="L606" s="78"/>
      <c r="M606" s="76">
        <f t="shared" si="26"/>
        <v>0</v>
      </c>
      <c r="N606" s="34">
        <f t="shared" si="27"/>
        <v>0</v>
      </c>
      <c r="O606" s="34"/>
    </row>
    <row r="607" spans="1:15" ht="12.75">
      <c r="A607" s="4">
        <v>39714</v>
      </c>
      <c r="K607" s="57">
        <f t="shared" si="25"/>
        <v>0</v>
      </c>
      <c r="L607" s="78"/>
      <c r="M607" s="76">
        <f t="shared" si="26"/>
        <v>0</v>
      </c>
      <c r="N607" s="34">
        <f t="shared" si="27"/>
        <v>0</v>
      </c>
      <c r="O607" s="34"/>
    </row>
    <row r="608" spans="1:15" ht="12.75">
      <c r="A608" s="4">
        <v>39715</v>
      </c>
      <c r="K608" s="57">
        <f t="shared" si="25"/>
        <v>0</v>
      </c>
      <c r="L608" s="78"/>
      <c r="M608" s="76">
        <f t="shared" si="26"/>
        <v>0</v>
      </c>
      <c r="N608" s="34">
        <f t="shared" si="27"/>
        <v>0</v>
      </c>
      <c r="O608" s="34"/>
    </row>
    <row r="609" spans="1:15" ht="12.75">
      <c r="A609" s="4">
        <v>39716</v>
      </c>
      <c r="K609" s="57">
        <f t="shared" si="25"/>
        <v>0</v>
      </c>
      <c r="L609" s="78"/>
      <c r="M609" s="76">
        <f t="shared" si="26"/>
        <v>0</v>
      </c>
      <c r="N609" s="34">
        <f t="shared" si="27"/>
        <v>0</v>
      </c>
      <c r="O609" s="34"/>
    </row>
    <row r="610" spans="1:15" ht="12.75">
      <c r="A610" s="4">
        <v>39717</v>
      </c>
      <c r="K610" s="57">
        <f t="shared" si="25"/>
        <v>0</v>
      </c>
      <c r="L610" s="78"/>
      <c r="M610" s="76">
        <f t="shared" si="26"/>
        <v>0</v>
      </c>
      <c r="N610" s="34">
        <f t="shared" si="27"/>
        <v>0</v>
      </c>
      <c r="O610" s="34"/>
    </row>
    <row r="611" spans="1:15" ht="12.75">
      <c r="A611" s="4">
        <v>39718</v>
      </c>
      <c r="K611" s="57">
        <f t="shared" si="25"/>
        <v>0</v>
      </c>
      <c r="L611" s="78"/>
      <c r="M611" s="76">
        <f t="shared" si="26"/>
        <v>0</v>
      </c>
      <c r="N611" s="34">
        <f t="shared" si="27"/>
        <v>0</v>
      </c>
      <c r="O611" s="34"/>
    </row>
    <row r="612" spans="1:15" ht="12.75">
      <c r="A612" s="46">
        <v>39719</v>
      </c>
      <c r="K612" s="57">
        <f t="shared" si="25"/>
        <v>0</v>
      </c>
      <c r="L612" s="78"/>
      <c r="M612" s="76">
        <f t="shared" si="26"/>
        <v>0</v>
      </c>
      <c r="N612" s="34">
        <f t="shared" si="27"/>
        <v>0</v>
      </c>
      <c r="O612" s="34"/>
    </row>
    <row r="613" spans="1:15" ht="12.75">
      <c r="A613" s="5">
        <v>39720</v>
      </c>
      <c r="K613" s="57">
        <f t="shared" si="25"/>
        <v>0</v>
      </c>
      <c r="L613" s="78"/>
      <c r="M613" s="76">
        <f t="shared" si="26"/>
        <v>0</v>
      </c>
      <c r="N613" s="34">
        <f t="shared" si="27"/>
        <v>0</v>
      </c>
      <c r="O613" s="34"/>
    </row>
    <row r="614" spans="1:15" ht="12.75">
      <c r="A614" s="4">
        <v>39721</v>
      </c>
      <c r="K614" s="57">
        <f t="shared" si="25"/>
        <v>0</v>
      </c>
      <c r="L614" s="78"/>
      <c r="M614" s="76">
        <f t="shared" si="26"/>
        <v>0</v>
      </c>
      <c r="N614" s="34">
        <f t="shared" si="27"/>
        <v>0</v>
      </c>
      <c r="O614" s="34"/>
    </row>
    <row r="615" spans="1:15" ht="12.75">
      <c r="A615" s="4">
        <v>39722</v>
      </c>
      <c r="K615" s="57">
        <f t="shared" si="25"/>
        <v>0</v>
      </c>
      <c r="L615" s="78"/>
      <c r="M615" s="76">
        <f t="shared" si="26"/>
        <v>0</v>
      </c>
      <c r="N615" s="34">
        <f t="shared" si="27"/>
        <v>0</v>
      </c>
      <c r="O615" s="34"/>
    </row>
    <row r="616" spans="1:15" ht="12.75">
      <c r="A616" s="4">
        <v>39723</v>
      </c>
      <c r="K616" s="57">
        <f t="shared" si="25"/>
        <v>0</v>
      </c>
      <c r="L616" s="78"/>
      <c r="M616" s="76">
        <f t="shared" si="26"/>
        <v>0</v>
      </c>
      <c r="N616" s="34">
        <f t="shared" si="27"/>
        <v>0</v>
      </c>
      <c r="O616" s="34"/>
    </row>
    <row r="617" spans="1:15" ht="12.75">
      <c r="A617" s="4">
        <v>39724</v>
      </c>
      <c r="K617" s="57">
        <f t="shared" si="25"/>
        <v>0</v>
      </c>
      <c r="L617" s="78"/>
      <c r="M617" s="76">
        <f t="shared" si="26"/>
        <v>0</v>
      </c>
      <c r="N617" s="34">
        <f t="shared" si="27"/>
        <v>0</v>
      </c>
      <c r="O617" s="34"/>
    </row>
    <row r="618" spans="1:15" ht="12.75">
      <c r="A618" s="4">
        <v>39725</v>
      </c>
      <c r="K618" s="57">
        <f t="shared" si="25"/>
        <v>0</v>
      </c>
      <c r="L618" s="78"/>
      <c r="M618" s="76">
        <f t="shared" si="26"/>
        <v>0</v>
      </c>
      <c r="N618" s="34">
        <f t="shared" si="27"/>
        <v>0</v>
      </c>
      <c r="O618" s="34"/>
    </row>
    <row r="619" spans="1:15" ht="12.75">
      <c r="A619" s="46">
        <v>39726</v>
      </c>
      <c r="K619" s="57">
        <f t="shared" si="25"/>
        <v>0</v>
      </c>
      <c r="L619" s="78"/>
      <c r="M619" s="76">
        <f t="shared" si="26"/>
        <v>0</v>
      </c>
      <c r="N619" s="34">
        <f t="shared" si="27"/>
        <v>0</v>
      </c>
      <c r="O619" s="34"/>
    </row>
    <row r="620" spans="1:15" ht="12.75">
      <c r="A620" s="5">
        <v>39727</v>
      </c>
      <c r="K620" s="57">
        <f t="shared" si="25"/>
        <v>0</v>
      </c>
      <c r="L620" s="78"/>
      <c r="M620" s="76">
        <f t="shared" si="26"/>
        <v>0</v>
      </c>
      <c r="N620" s="34">
        <f t="shared" si="27"/>
        <v>0</v>
      </c>
      <c r="O620" s="34"/>
    </row>
    <row r="621" spans="1:15" ht="12.75">
      <c r="A621" s="4">
        <v>39728</v>
      </c>
      <c r="K621" s="57">
        <f t="shared" si="25"/>
        <v>0</v>
      </c>
      <c r="L621" s="78"/>
      <c r="M621" s="76">
        <f t="shared" si="26"/>
        <v>0</v>
      </c>
      <c r="N621" s="34">
        <f t="shared" si="27"/>
        <v>0</v>
      </c>
      <c r="O621" s="34"/>
    </row>
    <row r="622" spans="1:15" ht="12.75">
      <c r="A622" s="4">
        <v>39729</v>
      </c>
      <c r="K622" s="57">
        <f t="shared" si="25"/>
        <v>0</v>
      </c>
      <c r="L622" s="78"/>
      <c r="M622" s="76">
        <f t="shared" si="26"/>
        <v>0</v>
      </c>
      <c r="N622" s="34">
        <f t="shared" si="27"/>
        <v>0</v>
      </c>
      <c r="O622" s="34"/>
    </row>
    <row r="623" spans="1:15" ht="12.75">
      <c r="A623" s="4">
        <v>39730</v>
      </c>
      <c r="K623" s="57">
        <f aca="true" t="shared" si="28" ref="K623:K686">SUM(C623-C622)</f>
        <v>0</v>
      </c>
      <c r="L623" s="78"/>
      <c r="M623" s="76">
        <f aca="true" t="shared" si="29" ref="M623:M686">SUM(L623-L622)</f>
        <v>0</v>
      </c>
      <c r="N623" s="34">
        <f aca="true" t="shared" si="30" ref="N623:N686">SUM(K623-(L623-L622))</f>
        <v>0</v>
      </c>
      <c r="O623" s="34"/>
    </row>
    <row r="624" spans="1:15" ht="12.75">
      <c r="A624" s="4">
        <v>39731</v>
      </c>
      <c r="K624" s="57">
        <f t="shared" si="28"/>
        <v>0</v>
      </c>
      <c r="L624" s="78"/>
      <c r="M624" s="76">
        <f t="shared" si="29"/>
        <v>0</v>
      </c>
      <c r="N624" s="34">
        <f t="shared" si="30"/>
        <v>0</v>
      </c>
      <c r="O624" s="34"/>
    </row>
    <row r="625" spans="1:15" ht="12.75">
      <c r="A625" s="4">
        <v>39732</v>
      </c>
      <c r="K625" s="57">
        <f t="shared" si="28"/>
        <v>0</v>
      </c>
      <c r="L625" s="78"/>
      <c r="M625" s="76">
        <f t="shared" si="29"/>
        <v>0</v>
      </c>
      <c r="N625" s="34">
        <f t="shared" si="30"/>
        <v>0</v>
      </c>
      <c r="O625" s="34"/>
    </row>
    <row r="626" spans="1:15" ht="12.75">
      <c r="A626" s="46">
        <v>39733</v>
      </c>
      <c r="K626" s="57">
        <f t="shared" si="28"/>
        <v>0</v>
      </c>
      <c r="L626" s="78"/>
      <c r="M626" s="76">
        <f t="shared" si="29"/>
        <v>0</v>
      </c>
      <c r="N626" s="34">
        <f t="shared" si="30"/>
        <v>0</v>
      </c>
      <c r="O626" s="34"/>
    </row>
    <row r="627" spans="1:15" ht="12.75">
      <c r="A627" s="5">
        <v>39734</v>
      </c>
      <c r="K627" s="57">
        <f t="shared" si="28"/>
        <v>0</v>
      </c>
      <c r="L627" s="78"/>
      <c r="M627" s="76">
        <f t="shared" si="29"/>
        <v>0</v>
      </c>
      <c r="N627" s="34">
        <f t="shared" si="30"/>
        <v>0</v>
      </c>
      <c r="O627" s="34"/>
    </row>
    <row r="628" spans="1:15" ht="12.75">
      <c r="A628" s="4">
        <v>39735</v>
      </c>
      <c r="K628" s="57">
        <f t="shared" si="28"/>
        <v>0</v>
      </c>
      <c r="L628" s="78"/>
      <c r="M628" s="76">
        <f t="shared" si="29"/>
        <v>0</v>
      </c>
      <c r="N628" s="34">
        <f t="shared" si="30"/>
        <v>0</v>
      </c>
      <c r="O628" s="34"/>
    </row>
    <row r="629" spans="1:15" ht="12.75">
      <c r="A629" s="4">
        <v>39736</v>
      </c>
      <c r="K629" s="57">
        <f t="shared" si="28"/>
        <v>0</v>
      </c>
      <c r="L629" s="78"/>
      <c r="M629" s="76">
        <f t="shared" si="29"/>
        <v>0</v>
      </c>
      <c r="N629" s="34">
        <f t="shared" si="30"/>
        <v>0</v>
      </c>
      <c r="O629" s="34"/>
    </row>
    <row r="630" spans="1:15" ht="12.75">
      <c r="A630" s="4">
        <v>39737</v>
      </c>
      <c r="K630" s="57">
        <f t="shared" si="28"/>
        <v>0</v>
      </c>
      <c r="L630" s="78"/>
      <c r="M630" s="76">
        <f t="shared" si="29"/>
        <v>0</v>
      </c>
      <c r="N630" s="34">
        <f t="shared" si="30"/>
        <v>0</v>
      </c>
      <c r="O630" s="34"/>
    </row>
    <row r="631" spans="1:15" ht="12.75">
      <c r="A631" s="4">
        <v>39738</v>
      </c>
      <c r="K631" s="57">
        <f t="shared" si="28"/>
        <v>0</v>
      </c>
      <c r="L631" s="78"/>
      <c r="M631" s="76">
        <f t="shared" si="29"/>
        <v>0</v>
      </c>
      <c r="N631" s="34">
        <f t="shared" si="30"/>
        <v>0</v>
      </c>
      <c r="O631" s="34"/>
    </row>
    <row r="632" spans="1:15" ht="12.75">
      <c r="A632" s="4">
        <v>39739</v>
      </c>
      <c r="K632" s="57">
        <f t="shared" si="28"/>
        <v>0</v>
      </c>
      <c r="L632" s="78"/>
      <c r="M632" s="76">
        <f t="shared" si="29"/>
        <v>0</v>
      </c>
      <c r="N632" s="34">
        <f t="shared" si="30"/>
        <v>0</v>
      </c>
      <c r="O632" s="34"/>
    </row>
    <row r="633" spans="1:15" ht="12.75">
      <c r="A633" s="46">
        <v>39740</v>
      </c>
      <c r="K633" s="57">
        <f t="shared" si="28"/>
        <v>0</v>
      </c>
      <c r="L633" s="78"/>
      <c r="M633" s="76">
        <f t="shared" si="29"/>
        <v>0</v>
      </c>
      <c r="N633" s="34">
        <f t="shared" si="30"/>
        <v>0</v>
      </c>
      <c r="O633" s="34"/>
    </row>
    <row r="634" spans="1:15" ht="12.75">
      <c r="A634" s="5">
        <v>39741</v>
      </c>
      <c r="K634" s="57">
        <f t="shared" si="28"/>
        <v>0</v>
      </c>
      <c r="L634" s="78"/>
      <c r="M634" s="76">
        <f t="shared" si="29"/>
        <v>0</v>
      </c>
      <c r="N634" s="34">
        <f t="shared" si="30"/>
        <v>0</v>
      </c>
      <c r="O634" s="34"/>
    </row>
    <row r="635" spans="1:15" ht="12.75">
      <c r="A635" s="4">
        <v>39742</v>
      </c>
      <c r="K635" s="57">
        <f t="shared" si="28"/>
        <v>0</v>
      </c>
      <c r="L635" s="78"/>
      <c r="M635" s="76">
        <f t="shared" si="29"/>
        <v>0</v>
      </c>
      <c r="N635" s="34">
        <f t="shared" si="30"/>
        <v>0</v>
      </c>
      <c r="O635" s="34"/>
    </row>
    <row r="636" spans="1:15" ht="12.75">
      <c r="A636" s="4">
        <v>39743</v>
      </c>
      <c r="K636" s="57">
        <f t="shared" si="28"/>
        <v>0</v>
      </c>
      <c r="L636" s="78"/>
      <c r="M636" s="76">
        <f t="shared" si="29"/>
        <v>0</v>
      </c>
      <c r="N636" s="34">
        <f t="shared" si="30"/>
        <v>0</v>
      </c>
      <c r="O636" s="34"/>
    </row>
    <row r="637" spans="1:15" ht="12.75">
      <c r="A637" s="4">
        <v>39744</v>
      </c>
      <c r="K637" s="57">
        <f t="shared" si="28"/>
        <v>0</v>
      </c>
      <c r="L637" s="78"/>
      <c r="M637" s="76">
        <f t="shared" si="29"/>
        <v>0</v>
      </c>
      <c r="N637" s="34">
        <f t="shared" si="30"/>
        <v>0</v>
      </c>
      <c r="O637" s="34"/>
    </row>
    <row r="638" spans="1:15" ht="12.75">
      <c r="A638" s="4">
        <v>39745</v>
      </c>
      <c r="K638" s="57">
        <f t="shared" si="28"/>
        <v>0</v>
      </c>
      <c r="L638" s="78"/>
      <c r="M638" s="76">
        <f t="shared" si="29"/>
        <v>0</v>
      </c>
      <c r="N638" s="34">
        <f t="shared" si="30"/>
        <v>0</v>
      </c>
      <c r="O638" s="34"/>
    </row>
    <row r="639" spans="1:15" ht="12.75">
      <c r="A639" s="4">
        <v>39746</v>
      </c>
      <c r="K639" s="57">
        <f t="shared" si="28"/>
        <v>0</v>
      </c>
      <c r="L639" s="78"/>
      <c r="M639" s="76">
        <f t="shared" si="29"/>
        <v>0</v>
      </c>
      <c r="N639" s="34">
        <f t="shared" si="30"/>
        <v>0</v>
      </c>
      <c r="O639" s="34"/>
    </row>
    <row r="640" spans="1:15" ht="12.75">
      <c r="A640" s="46">
        <v>39747</v>
      </c>
      <c r="K640" s="57">
        <f t="shared" si="28"/>
        <v>0</v>
      </c>
      <c r="L640" s="78"/>
      <c r="M640" s="76">
        <f t="shared" si="29"/>
        <v>0</v>
      </c>
      <c r="N640" s="34">
        <f t="shared" si="30"/>
        <v>0</v>
      </c>
      <c r="O640" s="34"/>
    </row>
    <row r="641" spans="1:15" ht="12.75">
      <c r="A641" s="5">
        <v>39748</v>
      </c>
      <c r="K641" s="57">
        <f t="shared" si="28"/>
        <v>0</v>
      </c>
      <c r="L641" s="78"/>
      <c r="M641" s="76">
        <f t="shared" si="29"/>
        <v>0</v>
      </c>
      <c r="N641" s="34">
        <f t="shared" si="30"/>
        <v>0</v>
      </c>
      <c r="O641" s="34"/>
    </row>
    <row r="642" spans="1:15" ht="12.75">
      <c r="A642" s="4">
        <v>39749</v>
      </c>
      <c r="K642" s="57">
        <f t="shared" si="28"/>
        <v>0</v>
      </c>
      <c r="L642" s="78"/>
      <c r="M642" s="76">
        <f t="shared" si="29"/>
        <v>0</v>
      </c>
      <c r="N642" s="34">
        <f t="shared" si="30"/>
        <v>0</v>
      </c>
      <c r="O642" s="34"/>
    </row>
    <row r="643" spans="1:15" ht="12.75">
      <c r="A643" s="4">
        <v>39750</v>
      </c>
      <c r="K643" s="57">
        <f t="shared" si="28"/>
        <v>0</v>
      </c>
      <c r="L643" s="78"/>
      <c r="M643" s="76">
        <f t="shared" si="29"/>
        <v>0</v>
      </c>
      <c r="N643" s="34">
        <f t="shared" si="30"/>
        <v>0</v>
      </c>
      <c r="O643" s="34"/>
    </row>
    <row r="644" spans="1:15" ht="12.75">
      <c r="A644" s="4">
        <v>39751</v>
      </c>
      <c r="K644" s="57">
        <f t="shared" si="28"/>
        <v>0</v>
      </c>
      <c r="L644" s="78"/>
      <c r="M644" s="76">
        <f t="shared" si="29"/>
        <v>0</v>
      </c>
      <c r="N644" s="34">
        <f t="shared" si="30"/>
        <v>0</v>
      </c>
      <c r="O644" s="34"/>
    </row>
    <row r="645" spans="1:15" ht="12.75">
      <c r="A645" s="4">
        <v>39752</v>
      </c>
      <c r="K645" s="57">
        <f t="shared" si="28"/>
        <v>0</v>
      </c>
      <c r="L645" s="78"/>
      <c r="M645" s="76">
        <f t="shared" si="29"/>
        <v>0</v>
      </c>
      <c r="N645" s="34">
        <f t="shared" si="30"/>
        <v>0</v>
      </c>
      <c r="O645" s="34"/>
    </row>
    <row r="646" spans="1:15" ht="12.75">
      <c r="A646" s="4">
        <v>39753</v>
      </c>
      <c r="K646" s="57">
        <f t="shared" si="28"/>
        <v>0</v>
      </c>
      <c r="L646" s="78"/>
      <c r="M646" s="76">
        <f t="shared" si="29"/>
        <v>0</v>
      </c>
      <c r="N646" s="34">
        <f t="shared" si="30"/>
        <v>0</v>
      </c>
      <c r="O646" s="34"/>
    </row>
    <row r="647" spans="1:15" ht="12.75">
      <c r="A647" s="46">
        <v>39754</v>
      </c>
      <c r="K647" s="57">
        <f t="shared" si="28"/>
        <v>0</v>
      </c>
      <c r="L647" s="78"/>
      <c r="M647" s="76">
        <f t="shared" si="29"/>
        <v>0</v>
      </c>
      <c r="N647" s="34">
        <f t="shared" si="30"/>
        <v>0</v>
      </c>
      <c r="O647" s="34"/>
    </row>
    <row r="648" spans="1:15" ht="12.75">
      <c r="A648" s="5">
        <v>39755</v>
      </c>
      <c r="K648" s="57">
        <f t="shared" si="28"/>
        <v>0</v>
      </c>
      <c r="L648" s="78"/>
      <c r="M648" s="76">
        <f t="shared" si="29"/>
        <v>0</v>
      </c>
      <c r="N648" s="34">
        <f t="shared" si="30"/>
        <v>0</v>
      </c>
      <c r="O648" s="34"/>
    </row>
    <row r="649" spans="1:15" ht="12.75">
      <c r="A649" s="4">
        <v>39756</v>
      </c>
      <c r="K649" s="57">
        <f t="shared" si="28"/>
        <v>0</v>
      </c>
      <c r="L649" s="78"/>
      <c r="M649" s="76">
        <f t="shared" si="29"/>
        <v>0</v>
      </c>
      <c r="N649" s="34">
        <f t="shared" si="30"/>
        <v>0</v>
      </c>
      <c r="O649" s="34"/>
    </row>
    <row r="650" spans="1:15" ht="12.75">
      <c r="A650" s="4">
        <v>39757</v>
      </c>
      <c r="K650" s="57">
        <f t="shared" si="28"/>
        <v>0</v>
      </c>
      <c r="L650" s="78"/>
      <c r="M650" s="76">
        <f t="shared" si="29"/>
        <v>0</v>
      </c>
      <c r="N650" s="34">
        <f t="shared" si="30"/>
        <v>0</v>
      </c>
      <c r="O650" s="34"/>
    </row>
    <row r="651" spans="1:15" ht="12.75">
      <c r="A651" s="4">
        <v>39758</v>
      </c>
      <c r="K651" s="57">
        <f t="shared" si="28"/>
        <v>0</v>
      </c>
      <c r="L651" s="78"/>
      <c r="M651" s="76">
        <f t="shared" si="29"/>
        <v>0</v>
      </c>
      <c r="N651" s="34">
        <f t="shared" si="30"/>
        <v>0</v>
      </c>
      <c r="O651" s="34"/>
    </row>
    <row r="652" spans="1:15" ht="12.75">
      <c r="A652" s="4">
        <v>39759</v>
      </c>
      <c r="K652" s="57">
        <f t="shared" si="28"/>
        <v>0</v>
      </c>
      <c r="L652" s="78"/>
      <c r="M652" s="76">
        <f t="shared" si="29"/>
        <v>0</v>
      </c>
      <c r="N652" s="34">
        <f t="shared" si="30"/>
        <v>0</v>
      </c>
      <c r="O652" s="34"/>
    </row>
    <row r="653" spans="1:15" ht="12.75">
      <c r="A653" s="4">
        <v>39760</v>
      </c>
      <c r="K653" s="57">
        <f t="shared" si="28"/>
        <v>0</v>
      </c>
      <c r="L653" s="78"/>
      <c r="M653" s="76">
        <f t="shared" si="29"/>
        <v>0</v>
      </c>
      <c r="N653" s="34">
        <f t="shared" si="30"/>
        <v>0</v>
      </c>
      <c r="O653" s="34"/>
    </row>
    <row r="654" spans="1:15" ht="12.75">
      <c r="A654" s="46">
        <v>39761</v>
      </c>
      <c r="K654" s="57">
        <f t="shared" si="28"/>
        <v>0</v>
      </c>
      <c r="L654" s="78"/>
      <c r="M654" s="76">
        <f t="shared" si="29"/>
        <v>0</v>
      </c>
      <c r="N654" s="34">
        <f t="shared" si="30"/>
        <v>0</v>
      </c>
      <c r="O654" s="34"/>
    </row>
    <row r="655" spans="1:15" ht="12.75">
      <c r="A655" s="5">
        <v>39762</v>
      </c>
      <c r="K655" s="57">
        <f t="shared" si="28"/>
        <v>0</v>
      </c>
      <c r="L655" s="78"/>
      <c r="M655" s="76">
        <f t="shared" si="29"/>
        <v>0</v>
      </c>
      <c r="N655" s="34">
        <f t="shared" si="30"/>
        <v>0</v>
      </c>
      <c r="O655" s="34"/>
    </row>
    <row r="656" spans="1:15" ht="12.75">
      <c r="A656" s="4">
        <v>39763</v>
      </c>
      <c r="K656" s="57">
        <f t="shared" si="28"/>
        <v>0</v>
      </c>
      <c r="L656" s="78"/>
      <c r="M656" s="76">
        <f t="shared" si="29"/>
        <v>0</v>
      </c>
      <c r="N656" s="34">
        <f t="shared" si="30"/>
        <v>0</v>
      </c>
      <c r="O656" s="34"/>
    </row>
    <row r="657" spans="1:15" ht="12.75">
      <c r="A657" s="4">
        <v>39764</v>
      </c>
      <c r="K657" s="57">
        <f t="shared" si="28"/>
        <v>0</v>
      </c>
      <c r="L657" s="78"/>
      <c r="M657" s="76">
        <f t="shared" si="29"/>
        <v>0</v>
      </c>
      <c r="N657" s="34">
        <f t="shared" si="30"/>
        <v>0</v>
      </c>
      <c r="O657" s="34"/>
    </row>
    <row r="658" spans="1:15" ht="12.75">
      <c r="A658" s="4">
        <v>39765</v>
      </c>
      <c r="K658" s="57">
        <f t="shared" si="28"/>
        <v>0</v>
      </c>
      <c r="L658" s="78"/>
      <c r="M658" s="76">
        <f t="shared" si="29"/>
        <v>0</v>
      </c>
      <c r="N658" s="34">
        <f t="shared" si="30"/>
        <v>0</v>
      </c>
      <c r="O658" s="34"/>
    </row>
    <row r="659" spans="1:15" ht="12.75">
      <c r="A659" s="4">
        <v>39766</v>
      </c>
      <c r="K659" s="57">
        <f t="shared" si="28"/>
        <v>0</v>
      </c>
      <c r="L659" s="78"/>
      <c r="M659" s="76">
        <f t="shared" si="29"/>
        <v>0</v>
      </c>
      <c r="N659" s="34">
        <f t="shared" si="30"/>
        <v>0</v>
      </c>
      <c r="O659" s="34"/>
    </row>
    <row r="660" spans="1:15" ht="12.75">
      <c r="A660" s="4">
        <v>39767</v>
      </c>
      <c r="K660" s="57">
        <f t="shared" si="28"/>
        <v>0</v>
      </c>
      <c r="L660" s="78"/>
      <c r="M660" s="76">
        <f t="shared" si="29"/>
        <v>0</v>
      </c>
      <c r="N660" s="34">
        <f t="shared" si="30"/>
        <v>0</v>
      </c>
      <c r="O660" s="34"/>
    </row>
    <row r="661" spans="1:15" ht="12.75">
      <c r="A661" s="46">
        <v>39768</v>
      </c>
      <c r="K661" s="57">
        <f t="shared" si="28"/>
        <v>0</v>
      </c>
      <c r="L661" s="78"/>
      <c r="M661" s="76">
        <f t="shared" si="29"/>
        <v>0</v>
      </c>
      <c r="N661" s="34">
        <f t="shared" si="30"/>
        <v>0</v>
      </c>
      <c r="O661" s="34"/>
    </row>
    <row r="662" spans="1:15" ht="12.75">
      <c r="A662" s="5">
        <v>39769</v>
      </c>
      <c r="K662" s="57">
        <f t="shared" si="28"/>
        <v>0</v>
      </c>
      <c r="L662" s="78"/>
      <c r="M662" s="76">
        <f t="shared" si="29"/>
        <v>0</v>
      </c>
      <c r="N662" s="34">
        <f t="shared" si="30"/>
        <v>0</v>
      </c>
      <c r="O662" s="34"/>
    </row>
    <row r="663" spans="1:15" ht="12.75">
      <c r="A663" s="4">
        <v>39770</v>
      </c>
      <c r="K663" s="57">
        <f t="shared" si="28"/>
        <v>0</v>
      </c>
      <c r="L663" s="78"/>
      <c r="M663" s="76">
        <f t="shared" si="29"/>
        <v>0</v>
      </c>
      <c r="N663" s="34">
        <f t="shared" si="30"/>
        <v>0</v>
      </c>
      <c r="O663" s="34"/>
    </row>
    <row r="664" spans="1:15" ht="12.75">
      <c r="A664" s="4">
        <v>39771</v>
      </c>
      <c r="K664" s="57">
        <f t="shared" si="28"/>
        <v>0</v>
      </c>
      <c r="L664" s="78"/>
      <c r="M664" s="76">
        <f t="shared" si="29"/>
        <v>0</v>
      </c>
      <c r="N664" s="34">
        <f t="shared" si="30"/>
        <v>0</v>
      </c>
      <c r="O664" s="34"/>
    </row>
    <row r="665" spans="1:15" ht="12.75">
      <c r="A665" s="4">
        <v>39772</v>
      </c>
      <c r="K665" s="57">
        <f t="shared" si="28"/>
        <v>0</v>
      </c>
      <c r="L665" s="78"/>
      <c r="M665" s="76">
        <f t="shared" si="29"/>
        <v>0</v>
      </c>
      <c r="N665" s="34">
        <f t="shared" si="30"/>
        <v>0</v>
      </c>
      <c r="O665" s="34"/>
    </row>
    <row r="666" spans="1:15" ht="12.75">
      <c r="A666" s="4">
        <v>39773</v>
      </c>
      <c r="K666" s="57">
        <f t="shared" si="28"/>
        <v>0</v>
      </c>
      <c r="L666" s="78"/>
      <c r="M666" s="76">
        <f t="shared" si="29"/>
        <v>0</v>
      </c>
      <c r="N666" s="34">
        <f t="shared" si="30"/>
        <v>0</v>
      </c>
      <c r="O666" s="34"/>
    </row>
    <row r="667" spans="1:15" ht="12.75">
      <c r="A667" s="4">
        <v>39774</v>
      </c>
      <c r="K667" s="57">
        <f t="shared" si="28"/>
        <v>0</v>
      </c>
      <c r="L667" s="78"/>
      <c r="M667" s="76">
        <f t="shared" si="29"/>
        <v>0</v>
      </c>
      <c r="N667" s="34">
        <f t="shared" si="30"/>
        <v>0</v>
      </c>
      <c r="O667" s="34"/>
    </row>
    <row r="668" spans="1:15" ht="12.75">
      <c r="A668" s="46">
        <v>39775</v>
      </c>
      <c r="K668" s="57">
        <f t="shared" si="28"/>
        <v>0</v>
      </c>
      <c r="L668" s="78"/>
      <c r="M668" s="76">
        <f t="shared" si="29"/>
        <v>0</v>
      </c>
      <c r="N668" s="34">
        <f t="shared" si="30"/>
        <v>0</v>
      </c>
      <c r="O668" s="34"/>
    </row>
    <row r="669" spans="1:15" ht="12.75">
      <c r="A669" s="5">
        <v>39776</v>
      </c>
      <c r="K669" s="57">
        <f t="shared" si="28"/>
        <v>0</v>
      </c>
      <c r="L669" s="78"/>
      <c r="M669" s="76">
        <f t="shared" si="29"/>
        <v>0</v>
      </c>
      <c r="N669" s="34">
        <f t="shared" si="30"/>
        <v>0</v>
      </c>
      <c r="O669" s="34"/>
    </row>
    <row r="670" spans="1:15" ht="12.75">
      <c r="A670" s="4">
        <v>39777</v>
      </c>
      <c r="K670" s="57">
        <f t="shared" si="28"/>
        <v>0</v>
      </c>
      <c r="L670" s="78"/>
      <c r="M670" s="76">
        <f t="shared" si="29"/>
        <v>0</v>
      </c>
      <c r="N670" s="34">
        <f t="shared" si="30"/>
        <v>0</v>
      </c>
      <c r="O670" s="34"/>
    </row>
    <row r="671" spans="1:15" ht="12.75">
      <c r="A671" s="4">
        <v>39778</v>
      </c>
      <c r="K671" s="57">
        <f t="shared" si="28"/>
        <v>0</v>
      </c>
      <c r="L671" s="78"/>
      <c r="M671" s="76">
        <f t="shared" si="29"/>
        <v>0</v>
      </c>
      <c r="N671" s="34">
        <f t="shared" si="30"/>
        <v>0</v>
      </c>
      <c r="O671" s="34"/>
    </row>
    <row r="672" spans="1:15" ht="12.75">
      <c r="A672" s="4">
        <v>39779</v>
      </c>
      <c r="K672" s="57">
        <f t="shared" si="28"/>
        <v>0</v>
      </c>
      <c r="L672" s="78"/>
      <c r="M672" s="76">
        <f t="shared" si="29"/>
        <v>0</v>
      </c>
      <c r="N672" s="34">
        <f t="shared" si="30"/>
        <v>0</v>
      </c>
      <c r="O672" s="34"/>
    </row>
    <row r="673" spans="1:15" ht="12.75">
      <c r="A673" s="4">
        <v>39780</v>
      </c>
      <c r="K673" s="57">
        <f t="shared" si="28"/>
        <v>0</v>
      </c>
      <c r="L673" s="78"/>
      <c r="M673" s="76">
        <f t="shared" si="29"/>
        <v>0</v>
      </c>
      <c r="N673" s="34">
        <f t="shared" si="30"/>
        <v>0</v>
      </c>
      <c r="O673" s="34"/>
    </row>
    <row r="674" spans="1:15" ht="12.75">
      <c r="A674" s="4">
        <v>39781</v>
      </c>
      <c r="K674" s="57">
        <f t="shared" si="28"/>
        <v>0</v>
      </c>
      <c r="L674" s="78"/>
      <c r="M674" s="76">
        <f t="shared" si="29"/>
        <v>0</v>
      </c>
      <c r="N674" s="34">
        <f t="shared" si="30"/>
        <v>0</v>
      </c>
      <c r="O674" s="34"/>
    </row>
    <row r="675" spans="1:15" ht="12.75">
      <c r="A675" s="46">
        <v>39782</v>
      </c>
      <c r="K675" s="57">
        <f t="shared" si="28"/>
        <v>0</v>
      </c>
      <c r="L675" s="78"/>
      <c r="M675" s="76">
        <f t="shared" si="29"/>
        <v>0</v>
      </c>
      <c r="N675" s="34">
        <f t="shared" si="30"/>
        <v>0</v>
      </c>
      <c r="O675" s="34"/>
    </row>
    <row r="676" spans="1:15" ht="12.75">
      <c r="A676" s="5">
        <v>39783</v>
      </c>
      <c r="K676" s="57">
        <f t="shared" si="28"/>
        <v>0</v>
      </c>
      <c r="L676" s="78"/>
      <c r="M676" s="76">
        <f t="shared" si="29"/>
        <v>0</v>
      </c>
      <c r="N676" s="34">
        <f t="shared" si="30"/>
        <v>0</v>
      </c>
      <c r="O676" s="34"/>
    </row>
    <row r="677" spans="1:15" ht="12.75">
      <c r="A677" s="4">
        <v>39784</v>
      </c>
      <c r="K677" s="57">
        <f t="shared" si="28"/>
        <v>0</v>
      </c>
      <c r="L677" s="78"/>
      <c r="M677" s="76">
        <f t="shared" si="29"/>
        <v>0</v>
      </c>
      <c r="N677" s="34">
        <f t="shared" si="30"/>
        <v>0</v>
      </c>
      <c r="O677" s="34"/>
    </row>
    <row r="678" spans="1:15" ht="12.75">
      <c r="A678" s="4">
        <v>39785</v>
      </c>
      <c r="K678" s="57">
        <f t="shared" si="28"/>
        <v>0</v>
      </c>
      <c r="L678" s="78"/>
      <c r="M678" s="76">
        <f t="shared" si="29"/>
        <v>0</v>
      </c>
      <c r="N678" s="34">
        <f t="shared" si="30"/>
        <v>0</v>
      </c>
      <c r="O678" s="34"/>
    </row>
    <row r="679" spans="1:15" ht="12.75">
      <c r="A679" s="4">
        <v>39786</v>
      </c>
      <c r="K679" s="57">
        <f t="shared" si="28"/>
        <v>0</v>
      </c>
      <c r="L679" s="78"/>
      <c r="M679" s="76">
        <f t="shared" si="29"/>
        <v>0</v>
      </c>
      <c r="N679" s="34">
        <f t="shared" si="30"/>
        <v>0</v>
      </c>
      <c r="O679" s="34"/>
    </row>
    <row r="680" spans="1:15" ht="12.75">
      <c r="A680" s="4">
        <v>39787</v>
      </c>
      <c r="K680" s="57">
        <f t="shared" si="28"/>
        <v>0</v>
      </c>
      <c r="L680" s="78"/>
      <c r="M680" s="76">
        <f t="shared" si="29"/>
        <v>0</v>
      </c>
      <c r="N680" s="34">
        <f t="shared" si="30"/>
        <v>0</v>
      </c>
      <c r="O680" s="34"/>
    </row>
    <row r="681" spans="1:15" ht="12.75">
      <c r="A681" s="4">
        <v>39788</v>
      </c>
      <c r="K681" s="57">
        <f t="shared" si="28"/>
        <v>0</v>
      </c>
      <c r="L681" s="78"/>
      <c r="M681" s="76">
        <f t="shared" si="29"/>
        <v>0</v>
      </c>
      <c r="N681" s="34">
        <f t="shared" si="30"/>
        <v>0</v>
      </c>
      <c r="O681" s="34"/>
    </row>
    <row r="682" spans="1:15" ht="12.75">
      <c r="A682" s="46">
        <v>39789</v>
      </c>
      <c r="K682" s="57">
        <f t="shared" si="28"/>
        <v>0</v>
      </c>
      <c r="L682" s="78"/>
      <c r="M682" s="76">
        <f t="shared" si="29"/>
        <v>0</v>
      </c>
      <c r="N682" s="34">
        <f t="shared" si="30"/>
        <v>0</v>
      </c>
      <c r="O682" s="34"/>
    </row>
    <row r="683" spans="1:15" ht="12.75">
      <c r="A683" s="5">
        <v>39790</v>
      </c>
      <c r="K683" s="57">
        <f t="shared" si="28"/>
        <v>0</v>
      </c>
      <c r="L683" s="78"/>
      <c r="M683" s="76">
        <f t="shared" si="29"/>
        <v>0</v>
      </c>
      <c r="N683" s="34">
        <f t="shared" si="30"/>
        <v>0</v>
      </c>
      <c r="O683" s="34"/>
    </row>
    <row r="684" spans="1:15" ht="12.75">
      <c r="A684" s="4">
        <v>39791</v>
      </c>
      <c r="K684" s="57">
        <f t="shared" si="28"/>
        <v>0</v>
      </c>
      <c r="L684" s="78"/>
      <c r="M684" s="76">
        <f t="shared" si="29"/>
        <v>0</v>
      </c>
      <c r="N684" s="34">
        <f t="shared" si="30"/>
        <v>0</v>
      </c>
      <c r="O684" s="34"/>
    </row>
    <row r="685" spans="1:15" ht="12.75">
      <c r="A685" s="4">
        <v>39792</v>
      </c>
      <c r="K685" s="57">
        <f t="shared" si="28"/>
        <v>0</v>
      </c>
      <c r="L685" s="78"/>
      <c r="M685" s="76">
        <f t="shared" si="29"/>
        <v>0</v>
      </c>
      <c r="N685" s="34">
        <f t="shared" si="30"/>
        <v>0</v>
      </c>
      <c r="O685" s="34"/>
    </row>
    <row r="686" spans="1:15" ht="12.75">
      <c r="A686" s="4">
        <v>39793</v>
      </c>
      <c r="K686" s="57">
        <f t="shared" si="28"/>
        <v>0</v>
      </c>
      <c r="L686" s="78"/>
      <c r="M686" s="76">
        <f t="shared" si="29"/>
        <v>0</v>
      </c>
      <c r="N686" s="34">
        <f t="shared" si="30"/>
        <v>0</v>
      </c>
      <c r="O686" s="34"/>
    </row>
    <row r="687" spans="1:15" ht="12.75">
      <c r="A687" s="4">
        <v>39794</v>
      </c>
      <c r="K687" s="57">
        <f aca="true" t="shared" si="31" ref="K687:K706">SUM(C687-C686)</f>
        <v>0</v>
      </c>
      <c r="L687" s="78"/>
      <c r="M687" s="76">
        <f aca="true" t="shared" si="32" ref="M687:M706">SUM(L687-L686)</f>
        <v>0</v>
      </c>
      <c r="N687" s="34">
        <f aca="true" t="shared" si="33" ref="N687:N706">SUM(K687-(L687-L686))</f>
        <v>0</v>
      </c>
      <c r="O687" s="34"/>
    </row>
    <row r="688" spans="1:15" ht="12.75">
      <c r="A688" s="4">
        <v>39795</v>
      </c>
      <c r="K688" s="57">
        <f t="shared" si="31"/>
        <v>0</v>
      </c>
      <c r="L688" s="78"/>
      <c r="M688" s="76">
        <f t="shared" si="32"/>
        <v>0</v>
      </c>
      <c r="N688" s="34">
        <f t="shared" si="33"/>
        <v>0</v>
      </c>
      <c r="O688" s="34"/>
    </row>
    <row r="689" spans="1:15" ht="12.75">
      <c r="A689" s="46">
        <v>39796</v>
      </c>
      <c r="K689" s="57">
        <f t="shared" si="31"/>
        <v>0</v>
      </c>
      <c r="L689" s="78"/>
      <c r="M689" s="76">
        <f t="shared" si="32"/>
        <v>0</v>
      </c>
      <c r="N689" s="34">
        <f t="shared" si="33"/>
        <v>0</v>
      </c>
      <c r="O689" s="34"/>
    </row>
    <row r="690" spans="1:15" ht="12.75">
      <c r="A690" s="5">
        <v>39797</v>
      </c>
      <c r="K690" s="57">
        <f t="shared" si="31"/>
        <v>0</v>
      </c>
      <c r="L690" s="78"/>
      <c r="M690" s="76">
        <f t="shared" si="32"/>
        <v>0</v>
      </c>
      <c r="N690" s="34">
        <f t="shared" si="33"/>
        <v>0</v>
      </c>
      <c r="O690" s="34"/>
    </row>
    <row r="691" spans="1:15" ht="12.75">
      <c r="A691" s="4">
        <v>39798</v>
      </c>
      <c r="K691" s="57">
        <f t="shared" si="31"/>
        <v>0</v>
      </c>
      <c r="L691" s="78"/>
      <c r="M691" s="76">
        <f t="shared" si="32"/>
        <v>0</v>
      </c>
      <c r="N691" s="34">
        <f t="shared" si="33"/>
        <v>0</v>
      </c>
      <c r="O691" s="34"/>
    </row>
    <row r="692" spans="1:15" ht="12.75">
      <c r="A692" s="4">
        <v>39799</v>
      </c>
      <c r="K692" s="57">
        <f t="shared" si="31"/>
        <v>0</v>
      </c>
      <c r="L692" s="78"/>
      <c r="M692" s="76">
        <f t="shared" si="32"/>
        <v>0</v>
      </c>
      <c r="N692" s="34">
        <f t="shared" si="33"/>
        <v>0</v>
      </c>
      <c r="O692" s="34"/>
    </row>
    <row r="693" spans="1:15" ht="12.75">
      <c r="A693" s="4">
        <v>39800</v>
      </c>
      <c r="K693" s="57">
        <f t="shared" si="31"/>
        <v>0</v>
      </c>
      <c r="L693" s="78"/>
      <c r="M693" s="76">
        <f t="shared" si="32"/>
        <v>0</v>
      </c>
      <c r="N693" s="34">
        <f t="shared" si="33"/>
        <v>0</v>
      </c>
      <c r="O693" s="34"/>
    </row>
    <row r="694" spans="1:15" ht="12.75">
      <c r="A694" s="4">
        <v>39801</v>
      </c>
      <c r="K694" s="57">
        <f t="shared" si="31"/>
        <v>0</v>
      </c>
      <c r="L694" s="78"/>
      <c r="M694" s="76">
        <f t="shared" si="32"/>
        <v>0</v>
      </c>
      <c r="N694" s="34">
        <f t="shared" si="33"/>
        <v>0</v>
      </c>
      <c r="O694" s="34"/>
    </row>
    <row r="695" spans="1:15" ht="12.75">
      <c r="A695" s="4">
        <v>39802</v>
      </c>
      <c r="K695" s="57">
        <f t="shared" si="31"/>
        <v>0</v>
      </c>
      <c r="L695" s="78"/>
      <c r="M695" s="76">
        <f t="shared" si="32"/>
        <v>0</v>
      </c>
      <c r="N695" s="34">
        <f t="shared" si="33"/>
        <v>0</v>
      </c>
      <c r="O695" s="34"/>
    </row>
    <row r="696" spans="1:15" ht="12.75">
      <c r="A696" s="46">
        <v>39803</v>
      </c>
      <c r="K696" s="57">
        <f t="shared" si="31"/>
        <v>0</v>
      </c>
      <c r="L696" s="78"/>
      <c r="M696" s="76">
        <f t="shared" si="32"/>
        <v>0</v>
      </c>
      <c r="N696" s="34">
        <f t="shared" si="33"/>
        <v>0</v>
      </c>
      <c r="O696" s="34"/>
    </row>
    <row r="697" spans="1:15" ht="12.75">
      <c r="A697" s="5">
        <v>39804</v>
      </c>
      <c r="K697" s="57">
        <f t="shared" si="31"/>
        <v>0</v>
      </c>
      <c r="L697" s="78"/>
      <c r="M697" s="76">
        <f t="shared" si="32"/>
        <v>0</v>
      </c>
      <c r="N697" s="34">
        <f t="shared" si="33"/>
        <v>0</v>
      </c>
      <c r="O697" s="34"/>
    </row>
    <row r="698" spans="1:15" ht="12.75">
      <c r="A698" s="4">
        <v>39805</v>
      </c>
      <c r="K698" s="57">
        <f t="shared" si="31"/>
        <v>0</v>
      </c>
      <c r="L698" s="78"/>
      <c r="M698" s="76">
        <f t="shared" si="32"/>
        <v>0</v>
      </c>
      <c r="N698" s="34">
        <f t="shared" si="33"/>
        <v>0</v>
      </c>
      <c r="O698" s="34"/>
    </row>
    <row r="699" spans="1:15" ht="12.75">
      <c r="A699" s="4">
        <v>39806</v>
      </c>
      <c r="K699" s="57">
        <f t="shared" si="31"/>
        <v>0</v>
      </c>
      <c r="L699" s="78"/>
      <c r="M699" s="76">
        <f t="shared" si="32"/>
        <v>0</v>
      </c>
      <c r="N699" s="34">
        <f t="shared" si="33"/>
        <v>0</v>
      </c>
      <c r="O699" s="34"/>
    </row>
    <row r="700" spans="1:15" ht="12.75">
      <c r="A700" s="4">
        <v>39807</v>
      </c>
      <c r="K700" s="57">
        <f t="shared" si="31"/>
        <v>0</v>
      </c>
      <c r="L700" s="78"/>
      <c r="M700" s="76">
        <f t="shared" si="32"/>
        <v>0</v>
      </c>
      <c r="N700" s="34">
        <f t="shared" si="33"/>
        <v>0</v>
      </c>
      <c r="O700" s="34"/>
    </row>
    <row r="701" spans="1:15" ht="12.75">
      <c r="A701" s="4">
        <v>39808</v>
      </c>
      <c r="K701" s="57">
        <f t="shared" si="31"/>
        <v>0</v>
      </c>
      <c r="L701" s="78"/>
      <c r="M701" s="76">
        <f t="shared" si="32"/>
        <v>0</v>
      </c>
      <c r="N701" s="34">
        <f t="shared" si="33"/>
        <v>0</v>
      </c>
      <c r="O701" s="34"/>
    </row>
    <row r="702" spans="1:15" ht="12.75">
      <c r="A702" s="4">
        <v>39809</v>
      </c>
      <c r="K702" s="57">
        <f t="shared" si="31"/>
        <v>0</v>
      </c>
      <c r="L702" s="78"/>
      <c r="M702" s="76">
        <f t="shared" si="32"/>
        <v>0</v>
      </c>
      <c r="N702" s="34">
        <f t="shared" si="33"/>
        <v>0</v>
      </c>
      <c r="O702" s="34"/>
    </row>
    <row r="703" spans="1:15" ht="12.75">
      <c r="A703" s="46">
        <v>39810</v>
      </c>
      <c r="K703" s="57">
        <f t="shared" si="31"/>
        <v>0</v>
      </c>
      <c r="L703" s="78"/>
      <c r="M703" s="76">
        <f t="shared" si="32"/>
        <v>0</v>
      </c>
      <c r="N703" s="34">
        <f t="shared" si="33"/>
        <v>0</v>
      </c>
      <c r="O703" s="34"/>
    </row>
    <row r="704" spans="1:15" ht="12.75">
      <c r="A704" s="5">
        <v>39811</v>
      </c>
      <c r="K704" s="57">
        <f t="shared" si="31"/>
        <v>0</v>
      </c>
      <c r="L704" s="78"/>
      <c r="M704" s="76">
        <f t="shared" si="32"/>
        <v>0</v>
      </c>
      <c r="N704" s="34">
        <f t="shared" si="33"/>
        <v>0</v>
      </c>
      <c r="O704" s="34"/>
    </row>
    <row r="705" spans="1:15" ht="12.75">
      <c r="A705" s="4">
        <v>39812</v>
      </c>
      <c r="K705" s="57">
        <f t="shared" si="31"/>
        <v>0</v>
      </c>
      <c r="L705" s="78"/>
      <c r="M705" s="76">
        <f t="shared" si="32"/>
        <v>0</v>
      </c>
      <c r="N705" s="34">
        <f t="shared" si="33"/>
        <v>0</v>
      </c>
      <c r="O705" s="34"/>
    </row>
    <row r="706" spans="1:15" ht="12.75">
      <c r="A706" s="4">
        <v>39813</v>
      </c>
      <c r="K706" s="57">
        <f t="shared" si="31"/>
        <v>0</v>
      </c>
      <c r="L706" s="78"/>
      <c r="M706" s="76">
        <f t="shared" si="32"/>
        <v>0</v>
      </c>
      <c r="N706" s="34">
        <f t="shared" si="33"/>
        <v>0</v>
      </c>
      <c r="O706" s="34"/>
    </row>
  </sheetData>
  <printOptions/>
  <pageMargins left="0.75" right="0.75" top="1" bottom="1" header="0.4921259845" footer="0.4921259845"/>
  <pageSetup orientation="portrait" paperSize="9" r:id="rId3"/>
  <ignoredErrors>
    <ignoredError sqref="H409 H424" formula="1"/>
  </ignoredErrors>
  <legacyDrawing r:id="rId2"/>
</worksheet>
</file>

<file path=xl/worksheets/sheet2.xml><?xml version="1.0" encoding="utf-8"?>
<worksheet xmlns="http://schemas.openxmlformats.org/spreadsheetml/2006/main" xmlns:r="http://schemas.openxmlformats.org/officeDocument/2006/relationships">
  <dimension ref="A8:N273"/>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K22" sqref="K22"/>
    </sheetView>
  </sheetViews>
  <sheetFormatPr defaultColWidth="11.421875" defaultRowHeight="12.75"/>
  <cols>
    <col min="1" max="1" width="8.140625" style="126" bestFit="1" customWidth="1"/>
    <col min="2" max="2" width="6.8515625" style="57" bestFit="1" customWidth="1"/>
    <col min="3" max="3" width="12.421875" style="174" customWidth="1"/>
    <col min="4" max="4" width="14.57421875" style="174" customWidth="1"/>
    <col min="5" max="5" width="13.57421875" style="174" customWidth="1"/>
    <col min="6" max="6" width="19.140625" style="174" customWidth="1"/>
    <col min="7" max="7" width="18.00390625" style="174" customWidth="1"/>
    <col min="8" max="8" width="17.00390625" style="174" customWidth="1"/>
    <col min="9" max="10" width="11.28125" style="174" customWidth="1"/>
    <col min="11" max="11" width="9.57421875" style="174" customWidth="1"/>
    <col min="12" max="12" width="12.57421875" style="57" customWidth="1"/>
    <col min="13" max="13" width="19.7109375" style="57" customWidth="1"/>
    <col min="14" max="16384" width="11.421875" style="57" customWidth="1"/>
  </cols>
  <sheetData>
    <row r="1" ht="12.75"/>
    <row r="2" ht="12.75"/>
    <row r="3" ht="12.75"/>
    <row r="4" ht="12.75"/>
    <row r="5" ht="12.75"/>
    <row r="6" ht="12.75"/>
    <row r="7" ht="12.75"/>
    <row r="8" spans="1:14" s="172" customFormat="1" ht="30" customHeight="1">
      <c r="A8" s="136" t="s">
        <v>0</v>
      </c>
      <c r="B8" s="2" t="s">
        <v>1</v>
      </c>
      <c r="C8" s="173" t="s">
        <v>100</v>
      </c>
      <c r="D8" s="173" t="s">
        <v>132</v>
      </c>
      <c r="E8" s="173" t="s">
        <v>89</v>
      </c>
      <c r="F8" s="173" t="s">
        <v>91</v>
      </c>
      <c r="G8" s="173" t="s">
        <v>90</v>
      </c>
      <c r="H8" s="173" t="s">
        <v>94</v>
      </c>
      <c r="I8" s="173" t="s">
        <v>95</v>
      </c>
      <c r="J8" s="173" t="s">
        <v>110</v>
      </c>
      <c r="K8" s="173" t="s">
        <v>96</v>
      </c>
      <c r="L8" s="171" t="s">
        <v>92</v>
      </c>
      <c r="M8" s="171" t="s">
        <v>93</v>
      </c>
      <c r="N8" s="171"/>
    </row>
    <row r="9" spans="1:10" ht="12.75">
      <c r="A9" s="126">
        <v>39557</v>
      </c>
      <c r="B9" s="127">
        <v>0.31736111111111115</v>
      </c>
      <c r="C9" s="174" t="s">
        <v>104</v>
      </c>
      <c r="D9" s="174">
        <v>33.3</v>
      </c>
      <c r="E9" s="174" t="s">
        <v>106</v>
      </c>
      <c r="F9" s="174">
        <v>1.8</v>
      </c>
      <c r="G9" s="174">
        <v>7.4</v>
      </c>
      <c r="H9" s="174">
        <v>-6.3</v>
      </c>
      <c r="I9" s="174" t="s">
        <v>108</v>
      </c>
      <c r="J9" s="174" t="s">
        <v>111</v>
      </c>
    </row>
    <row r="10" spans="1:11" ht="12.75">
      <c r="A10" s="126">
        <v>39557</v>
      </c>
      <c r="B10" s="127">
        <v>0.42569444444444443</v>
      </c>
      <c r="C10" s="174" t="s">
        <v>104</v>
      </c>
      <c r="D10" s="174">
        <v>33.8</v>
      </c>
      <c r="E10" s="174" t="s">
        <v>105</v>
      </c>
      <c r="F10" s="174">
        <v>1.8</v>
      </c>
      <c r="G10" s="174">
        <v>7.2</v>
      </c>
      <c r="H10" s="174">
        <v>-4.9</v>
      </c>
      <c r="I10" s="174" t="s">
        <v>109</v>
      </c>
      <c r="J10" s="174" t="s">
        <v>112</v>
      </c>
      <c r="K10" s="174">
        <v>40</v>
      </c>
    </row>
    <row r="11" spans="1:10" ht="12.75">
      <c r="A11" s="126">
        <v>39557</v>
      </c>
      <c r="B11" s="127">
        <v>0.4583333333333333</v>
      </c>
      <c r="C11" s="174" t="s">
        <v>104</v>
      </c>
      <c r="D11" s="174">
        <v>33.7</v>
      </c>
      <c r="E11" s="174" t="s">
        <v>107</v>
      </c>
      <c r="F11" s="174">
        <v>1.8</v>
      </c>
      <c r="G11" s="174">
        <v>7.2</v>
      </c>
      <c r="H11" s="174">
        <v>-6.1</v>
      </c>
      <c r="I11" s="174" t="s">
        <v>109</v>
      </c>
      <c r="J11" s="174" t="s">
        <v>113</v>
      </c>
    </row>
    <row r="12" spans="1:10" ht="12.75">
      <c r="A12" s="126">
        <v>39557</v>
      </c>
      <c r="B12" s="127">
        <v>0.75</v>
      </c>
      <c r="C12" s="174" t="s">
        <v>104</v>
      </c>
      <c r="D12" s="174">
        <v>33.3</v>
      </c>
      <c r="E12" s="174" t="s">
        <v>115</v>
      </c>
      <c r="F12" s="174">
        <v>1.8</v>
      </c>
      <c r="G12" s="174">
        <v>8.6</v>
      </c>
      <c r="H12" s="174">
        <v>-4.5</v>
      </c>
      <c r="I12" s="174" t="s">
        <v>109</v>
      </c>
      <c r="J12" s="174" t="s">
        <v>116</v>
      </c>
    </row>
    <row r="13" spans="1:10" ht="12.75">
      <c r="A13" s="170">
        <v>39558</v>
      </c>
      <c r="B13" s="127">
        <v>0.4826388888888889</v>
      </c>
      <c r="C13" s="174" t="s">
        <v>104</v>
      </c>
      <c r="D13" s="174">
        <v>31.9</v>
      </c>
      <c r="E13" s="174" t="s">
        <v>117</v>
      </c>
      <c r="F13" s="174">
        <v>1.8</v>
      </c>
      <c r="G13" s="174">
        <v>9.5</v>
      </c>
      <c r="H13" s="174">
        <v>-6.1</v>
      </c>
      <c r="I13" s="174" t="s">
        <v>118</v>
      </c>
      <c r="J13" s="174" t="s">
        <v>119</v>
      </c>
    </row>
    <row r="14" spans="1:10" ht="12.75">
      <c r="A14" s="170">
        <v>39558</v>
      </c>
      <c r="C14" s="174" t="s">
        <v>104</v>
      </c>
      <c r="D14" s="174">
        <v>26</v>
      </c>
      <c r="E14" s="174" t="s">
        <v>128</v>
      </c>
      <c r="F14" s="174">
        <v>1.8</v>
      </c>
      <c r="G14" s="174">
        <v>13.7</v>
      </c>
      <c r="H14" s="174">
        <v>7.4</v>
      </c>
      <c r="I14" s="174" t="s">
        <v>129</v>
      </c>
      <c r="J14" s="174" t="s">
        <v>125</v>
      </c>
    </row>
    <row r="15" spans="1:10" ht="12.75">
      <c r="A15" s="170">
        <v>39558</v>
      </c>
      <c r="B15" s="127">
        <v>0.6701388888888888</v>
      </c>
      <c r="C15" s="174" t="s">
        <v>104</v>
      </c>
      <c r="D15" s="174">
        <v>31.1</v>
      </c>
      <c r="E15" s="174" t="s">
        <v>123</v>
      </c>
      <c r="F15" s="174">
        <v>1.8</v>
      </c>
      <c r="G15" s="174">
        <v>14</v>
      </c>
      <c r="H15" s="174">
        <v>-2.2</v>
      </c>
      <c r="I15" s="174" t="s">
        <v>124</v>
      </c>
      <c r="J15" s="174" t="s">
        <v>125</v>
      </c>
    </row>
    <row r="16" spans="1:10" ht="12.75">
      <c r="A16" s="136">
        <v>39559</v>
      </c>
      <c r="B16" s="127">
        <v>0.2875</v>
      </c>
      <c r="C16" s="174" t="s">
        <v>104</v>
      </c>
      <c r="D16" s="174">
        <v>33.7</v>
      </c>
      <c r="E16" s="174" t="s">
        <v>123</v>
      </c>
      <c r="F16" s="174">
        <v>1.8</v>
      </c>
      <c r="G16" s="174">
        <v>6.7</v>
      </c>
      <c r="H16" s="174">
        <v>-3.9</v>
      </c>
      <c r="I16" s="174" t="s">
        <v>126</v>
      </c>
      <c r="J16" s="174" t="s">
        <v>127</v>
      </c>
    </row>
    <row r="17" spans="1:11" ht="12.75">
      <c r="A17" s="190">
        <v>39560</v>
      </c>
      <c r="B17" s="127">
        <v>0.020833333333333332</v>
      </c>
      <c r="C17" s="174" t="s">
        <v>131</v>
      </c>
      <c r="D17" s="174">
        <v>26</v>
      </c>
      <c r="E17" s="174" t="s">
        <v>135</v>
      </c>
      <c r="F17" s="174">
        <v>1.8</v>
      </c>
      <c r="G17" s="174">
        <v>10.2</v>
      </c>
      <c r="H17" s="174">
        <v>14.9</v>
      </c>
      <c r="I17" s="174" t="s">
        <v>136</v>
      </c>
      <c r="J17" s="174" t="s">
        <v>137</v>
      </c>
      <c r="K17" s="174">
        <v>37</v>
      </c>
    </row>
    <row r="18" spans="1:10" ht="12.75">
      <c r="A18" s="126">
        <v>39560</v>
      </c>
      <c r="B18" s="127">
        <v>0.3125</v>
      </c>
      <c r="C18" s="174" t="s">
        <v>104</v>
      </c>
      <c r="D18" s="174">
        <v>31.8</v>
      </c>
      <c r="E18" s="174" t="s">
        <v>138</v>
      </c>
      <c r="F18" s="174">
        <v>1.8</v>
      </c>
      <c r="G18" s="174">
        <v>10.2</v>
      </c>
      <c r="H18" s="174">
        <v>-6.1</v>
      </c>
      <c r="I18" s="174" t="s">
        <v>139</v>
      </c>
      <c r="J18" s="174" t="s">
        <v>140</v>
      </c>
    </row>
    <row r="19" spans="1:10" ht="12.75">
      <c r="A19" s="126">
        <v>39560</v>
      </c>
      <c r="B19" s="127">
        <v>0.4166666666666667</v>
      </c>
      <c r="C19" s="174" t="s">
        <v>104</v>
      </c>
      <c r="D19" s="174">
        <v>32.4</v>
      </c>
      <c r="E19" s="174" t="s">
        <v>141</v>
      </c>
      <c r="F19" s="174">
        <v>1.8</v>
      </c>
      <c r="G19" s="174">
        <v>10.4</v>
      </c>
      <c r="H19" s="174">
        <v>-2.9</v>
      </c>
      <c r="I19" s="174" t="s">
        <v>142</v>
      </c>
      <c r="J19" s="174" t="s">
        <v>143</v>
      </c>
    </row>
    <row r="20" spans="1:11" ht="12.75">
      <c r="A20" s="126">
        <v>39560</v>
      </c>
      <c r="B20" s="127">
        <v>0.4861111111111111</v>
      </c>
      <c r="C20" s="174" t="s">
        <v>147</v>
      </c>
      <c r="D20" s="174">
        <v>27.1</v>
      </c>
      <c r="E20" s="174" t="s">
        <v>144</v>
      </c>
      <c r="F20" s="174">
        <v>1.8</v>
      </c>
      <c r="G20" s="174">
        <v>10.4</v>
      </c>
      <c r="H20" s="174">
        <v>2.6</v>
      </c>
      <c r="I20" s="174" t="s">
        <v>145</v>
      </c>
      <c r="J20" s="174" t="s">
        <v>146</v>
      </c>
      <c r="K20" s="174">
        <v>35</v>
      </c>
    </row>
    <row r="21" spans="1:10" ht="12.75">
      <c r="A21" s="126">
        <v>39561</v>
      </c>
      <c r="B21" s="127">
        <v>0.4916666666666667</v>
      </c>
      <c r="C21" s="174" t="s">
        <v>131</v>
      </c>
      <c r="D21" s="174">
        <v>24.2</v>
      </c>
      <c r="E21" s="174" t="s">
        <v>151</v>
      </c>
      <c r="F21" s="174">
        <v>1.8</v>
      </c>
      <c r="G21" s="174">
        <v>11.5</v>
      </c>
      <c r="H21" s="174">
        <v>12.9</v>
      </c>
      <c r="I21" s="174" t="s">
        <v>136</v>
      </c>
      <c r="J21" s="174" t="s">
        <v>152</v>
      </c>
    </row>
    <row r="22" spans="1:11" ht="12.75">
      <c r="A22" s="126">
        <v>39562</v>
      </c>
      <c r="B22" s="127">
        <v>0.39305555555555555</v>
      </c>
      <c r="C22" s="174" t="s">
        <v>104</v>
      </c>
      <c r="D22" s="174">
        <v>28.8</v>
      </c>
      <c r="E22" s="174" t="s">
        <v>157</v>
      </c>
      <c r="F22" s="174">
        <v>1.8</v>
      </c>
      <c r="G22" s="174">
        <v>11.2</v>
      </c>
      <c r="H22" s="174">
        <v>-2.6</v>
      </c>
      <c r="I22" s="174" t="s">
        <v>158</v>
      </c>
      <c r="J22" s="174" t="s">
        <v>159</v>
      </c>
      <c r="K22" s="174">
        <v>33</v>
      </c>
    </row>
    <row r="23" ht="12.75">
      <c r="A23" s="126">
        <v>39563</v>
      </c>
    </row>
    <row r="24" ht="12.75">
      <c r="A24" s="126">
        <v>39564</v>
      </c>
    </row>
    <row r="25" ht="12.75">
      <c r="A25" s="170">
        <v>39565</v>
      </c>
    </row>
    <row r="26" ht="12.75">
      <c r="A26" s="136">
        <v>39566</v>
      </c>
    </row>
    <row r="27" ht="12.75">
      <c r="A27" s="126">
        <v>39567</v>
      </c>
    </row>
    <row r="28" ht="12.75">
      <c r="A28" s="126">
        <v>39568</v>
      </c>
    </row>
    <row r="29" ht="12.75">
      <c r="A29" s="126">
        <v>39569</v>
      </c>
    </row>
    <row r="30" ht="12.75">
      <c r="A30" s="126">
        <v>39570</v>
      </c>
    </row>
    <row r="31" ht="12.75">
      <c r="A31" s="126">
        <v>39571</v>
      </c>
    </row>
    <row r="32" ht="12.75">
      <c r="A32" s="170">
        <v>39572</v>
      </c>
    </row>
    <row r="33" ht="12.75">
      <c r="A33" s="136">
        <v>39573</v>
      </c>
    </row>
    <row r="34" ht="12.75">
      <c r="A34" s="126">
        <v>39574</v>
      </c>
    </row>
    <row r="35" ht="12.75">
      <c r="A35" s="126">
        <v>39575</v>
      </c>
    </row>
    <row r="36" ht="12.75">
      <c r="A36" s="126">
        <v>39576</v>
      </c>
    </row>
    <row r="37" ht="12.75">
      <c r="A37" s="126">
        <v>39577</v>
      </c>
    </row>
    <row r="38" ht="12.75">
      <c r="A38" s="126">
        <v>39578</v>
      </c>
    </row>
    <row r="39" ht="12.75">
      <c r="A39" s="170">
        <v>39579</v>
      </c>
    </row>
    <row r="40" ht="12.75">
      <c r="A40" s="136">
        <v>39580</v>
      </c>
    </row>
    <row r="41" ht="12.75">
      <c r="A41" s="126">
        <v>39581</v>
      </c>
    </row>
    <row r="42" ht="12.75">
      <c r="A42" s="126">
        <v>39582</v>
      </c>
    </row>
    <row r="43" ht="12.75">
      <c r="A43" s="126">
        <v>39583</v>
      </c>
    </row>
    <row r="44" ht="12.75">
      <c r="A44" s="126">
        <v>39584</v>
      </c>
    </row>
    <row r="45" ht="12.75">
      <c r="A45" s="126">
        <v>39585</v>
      </c>
    </row>
    <row r="46" ht="12.75">
      <c r="A46" s="170">
        <v>39586</v>
      </c>
    </row>
    <row r="47" ht="12.75">
      <c r="A47" s="136">
        <v>39587</v>
      </c>
    </row>
    <row r="48" ht="12.75">
      <c r="A48" s="126">
        <v>39588</v>
      </c>
    </row>
    <row r="49" ht="12.75">
      <c r="A49" s="126">
        <v>39589</v>
      </c>
    </row>
    <row r="50" ht="12.75">
      <c r="A50" s="126">
        <v>39590</v>
      </c>
    </row>
    <row r="51" ht="12.75">
      <c r="A51" s="126">
        <v>39591</v>
      </c>
    </row>
    <row r="52" ht="12.75">
      <c r="A52" s="126">
        <v>39592</v>
      </c>
    </row>
    <row r="53" ht="12.75">
      <c r="A53" s="170">
        <v>39593</v>
      </c>
    </row>
    <row r="54" ht="12.75">
      <c r="A54" s="136">
        <v>39594</v>
      </c>
    </row>
    <row r="55" ht="12.75">
      <c r="A55" s="126">
        <v>39595</v>
      </c>
    </row>
    <row r="56" ht="12.75">
      <c r="A56" s="126">
        <v>39596</v>
      </c>
    </row>
    <row r="57" ht="12.75">
      <c r="A57" s="126">
        <v>39597</v>
      </c>
    </row>
    <row r="58" ht="12.75">
      <c r="A58" s="126">
        <v>39598</v>
      </c>
    </row>
    <row r="59" ht="12.75">
      <c r="A59" s="126">
        <v>39599</v>
      </c>
    </row>
    <row r="60" ht="12.75">
      <c r="A60" s="170">
        <v>39600</v>
      </c>
    </row>
    <row r="61" ht="12.75">
      <c r="A61" s="136">
        <v>39601</v>
      </c>
    </row>
    <row r="62" ht="12.75">
      <c r="A62" s="126">
        <v>39602</v>
      </c>
    </row>
    <row r="63" ht="12.75">
      <c r="A63" s="126">
        <v>39603</v>
      </c>
    </row>
    <row r="64" ht="12.75">
      <c r="A64" s="126">
        <v>39604</v>
      </c>
    </row>
    <row r="65" ht="12.75">
      <c r="A65" s="126">
        <v>39605</v>
      </c>
    </row>
    <row r="66" ht="12.75">
      <c r="A66" s="126">
        <v>39606</v>
      </c>
    </row>
    <row r="67" ht="12.75">
      <c r="A67" s="170">
        <v>39607</v>
      </c>
    </row>
    <row r="68" ht="12.75">
      <c r="A68" s="136">
        <v>39608</v>
      </c>
    </row>
    <row r="69" ht="12.75">
      <c r="A69" s="126">
        <v>39609</v>
      </c>
    </row>
    <row r="70" ht="12.75">
      <c r="A70" s="126">
        <v>39610</v>
      </c>
    </row>
    <row r="71" ht="12.75">
      <c r="A71" s="126">
        <v>39611</v>
      </c>
    </row>
    <row r="72" ht="12.75">
      <c r="A72" s="126">
        <v>39612</v>
      </c>
    </row>
    <row r="73" ht="12.75">
      <c r="A73" s="126">
        <v>39613</v>
      </c>
    </row>
    <row r="74" ht="12.75">
      <c r="A74" s="170">
        <v>39614</v>
      </c>
    </row>
    <row r="75" ht="12.75">
      <c r="A75" s="136">
        <v>39615</v>
      </c>
    </row>
    <row r="76" ht="12.75">
      <c r="A76" s="126">
        <v>39616</v>
      </c>
    </row>
    <row r="77" ht="12.75">
      <c r="A77" s="126">
        <v>39617</v>
      </c>
    </row>
    <row r="78" ht="12.75">
      <c r="A78" s="126">
        <v>39618</v>
      </c>
    </row>
    <row r="79" ht="12.75">
      <c r="A79" s="126">
        <v>39619</v>
      </c>
    </row>
    <row r="80" ht="12.75">
      <c r="A80" s="126">
        <v>39620</v>
      </c>
    </row>
    <row r="81" ht="12.75">
      <c r="A81" s="170">
        <v>39621</v>
      </c>
    </row>
    <row r="82" ht="12.75">
      <c r="A82" s="136">
        <v>39622</v>
      </c>
    </row>
    <row r="83" ht="12.75">
      <c r="A83" s="126">
        <v>39623</v>
      </c>
    </row>
    <row r="84" ht="12.75">
      <c r="A84" s="126">
        <v>39624</v>
      </c>
    </row>
    <row r="85" ht="12.75">
      <c r="A85" s="126">
        <v>39625</v>
      </c>
    </row>
    <row r="86" ht="12.75">
      <c r="A86" s="126">
        <v>39626</v>
      </c>
    </row>
    <row r="87" ht="12.75">
      <c r="A87" s="126">
        <v>39627</v>
      </c>
    </row>
    <row r="88" ht="12.75">
      <c r="A88" s="170">
        <v>39628</v>
      </c>
    </row>
    <row r="89" ht="12.75">
      <c r="A89" s="136">
        <v>39629</v>
      </c>
    </row>
    <row r="90" ht="12.75">
      <c r="A90" s="126">
        <v>39630</v>
      </c>
    </row>
    <row r="91" ht="12.75">
      <c r="A91" s="126">
        <v>39631</v>
      </c>
    </row>
    <row r="92" ht="12.75">
      <c r="A92" s="126">
        <v>39632</v>
      </c>
    </row>
    <row r="93" ht="12.75">
      <c r="A93" s="126">
        <v>39633</v>
      </c>
    </row>
    <row r="94" ht="12.75">
      <c r="A94" s="126">
        <v>39634</v>
      </c>
    </row>
    <row r="95" ht="12.75">
      <c r="A95" s="170">
        <v>39635</v>
      </c>
    </row>
    <row r="96" ht="12.75">
      <c r="A96" s="136">
        <v>39636</v>
      </c>
    </row>
    <row r="97" ht="12.75">
      <c r="A97" s="126">
        <v>39637</v>
      </c>
    </row>
    <row r="98" ht="12.75">
      <c r="A98" s="126">
        <v>39638</v>
      </c>
    </row>
    <row r="99" ht="12.75">
      <c r="A99" s="126">
        <v>39639</v>
      </c>
    </row>
    <row r="100" ht="12.75">
      <c r="A100" s="126">
        <v>39640</v>
      </c>
    </row>
    <row r="101" ht="12.75">
      <c r="A101" s="126">
        <v>39641</v>
      </c>
    </row>
    <row r="102" ht="12.75">
      <c r="A102" s="170">
        <v>39642</v>
      </c>
    </row>
    <row r="103" ht="12.75">
      <c r="A103" s="136">
        <v>39643</v>
      </c>
    </row>
    <row r="104" ht="12.75">
      <c r="A104" s="126">
        <v>39644</v>
      </c>
    </row>
    <row r="105" ht="12.75">
      <c r="A105" s="126">
        <v>39645</v>
      </c>
    </row>
    <row r="106" ht="12.75">
      <c r="A106" s="126">
        <v>39646</v>
      </c>
    </row>
    <row r="107" ht="12.75">
      <c r="A107" s="126">
        <v>39647</v>
      </c>
    </row>
    <row r="108" ht="12.75">
      <c r="A108" s="126">
        <v>39648</v>
      </c>
    </row>
    <row r="109" ht="12.75">
      <c r="A109" s="170">
        <v>39649</v>
      </c>
    </row>
    <row r="110" ht="12.75">
      <c r="A110" s="136">
        <v>39650</v>
      </c>
    </row>
    <row r="111" ht="12.75">
      <c r="A111" s="126">
        <v>39651</v>
      </c>
    </row>
    <row r="112" ht="12.75">
      <c r="A112" s="126">
        <v>39652</v>
      </c>
    </row>
    <row r="113" ht="12.75">
      <c r="A113" s="126">
        <v>39653</v>
      </c>
    </row>
    <row r="114" ht="12.75">
      <c r="A114" s="126">
        <v>39654</v>
      </c>
    </row>
    <row r="115" ht="12.75">
      <c r="A115" s="126">
        <v>39655</v>
      </c>
    </row>
    <row r="116" ht="12.75">
      <c r="A116" s="170">
        <v>39656</v>
      </c>
    </row>
    <row r="117" ht="12.75">
      <c r="A117" s="136">
        <v>39657</v>
      </c>
    </row>
    <row r="118" ht="12.75">
      <c r="A118" s="126">
        <v>39658</v>
      </c>
    </row>
    <row r="119" ht="12.75">
      <c r="A119" s="126">
        <v>39659</v>
      </c>
    </row>
    <row r="120" ht="12.75">
      <c r="A120" s="126">
        <v>39660</v>
      </c>
    </row>
    <row r="121" ht="12.75">
      <c r="A121" s="126">
        <v>39661</v>
      </c>
    </row>
    <row r="122" ht="12.75">
      <c r="A122" s="126">
        <v>39662</v>
      </c>
    </row>
    <row r="123" ht="12.75">
      <c r="A123" s="170">
        <v>39663</v>
      </c>
    </row>
    <row r="124" ht="12.75">
      <c r="A124" s="136">
        <v>39664</v>
      </c>
    </row>
    <row r="125" ht="12.75">
      <c r="A125" s="126">
        <v>39665</v>
      </c>
    </row>
    <row r="126" ht="12.75">
      <c r="A126" s="126">
        <v>39666</v>
      </c>
    </row>
    <row r="127" ht="12.75">
      <c r="A127" s="126">
        <v>39667</v>
      </c>
    </row>
    <row r="128" ht="12.75">
      <c r="A128" s="126">
        <v>39668</v>
      </c>
    </row>
    <row r="129" ht="12.75">
      <c r="A129" s="126">
        <v>39669</v>
      </c>
    </row>
    <row r="130" ht="12.75">
      <c r="A130" s="170">
        <v>39670</v>
      </c>
    </row>
    <row r="131" ht="12.75">
      <c r="A131" s="136">
        <v>39671</v>
      </c>
    </row>
    <row r="132" ht="12.75">
      <c r="A132" s="126">
        <v>39672</v>
      </c>
    </row>
    <row r="133" ht="12.75">
      <c r="A133" s="126">
        <v>39673</v>
      </c>
    </row>
    <row r="134" ht="12.75">
      <c r="A134" s="126">
        <v>39674</v>
      </c>
    </row>
    <row r="135" ht="12.75">
      <c r="A135" s="126">
        <v>39675</v>
      </c>
    </row>
    <row r="136" ht="12.75">
      <c r="A136" s="126">
        <v>39676</v>
      </c>
    </row>
    <row r="137" ht="12.75">
      <c r="A137" s="170">
        <v>39677</v>
      </c>
    </row>
    <row r="138" ht="12.75">
      <c r="A138" s="136">
        <v>39678</v>
      </c>
    </row>
    <row r="139" ht="12.75">
      <c r="A139" s="126">
        <v>39679</v>
      </c>
    </row>
    <row r="140" ht="12.75">
      <c r="A140" s="126">
        <v>39680</v>
      </c>
    </row>
    <row r="141" ht="12.75">
      <c r="A141" s="126">
        <v>39681</v>
      </c>
    </row>
    <row r="142" ht="12.75">
      <c r="A142" s="126">
        <v>39682</v>
      </c>
    </row>
    <row r="143" ht="12.75">
      <c r="A143" s="126">
        <v>39683</v>
      </c>
    </row>
    <row r="144" ht="12.75">
      <c r="A144" s="170">
        <v>39684</v>
      </c>
    </row>
    <row r="145" ht="12.75">
      <c r="A145" s="136">
        <v>39685</v>
      </c>
    </row>
    <row r="146" ht="12.75">
      <c r="A146" s="126">
        <v>39686</v>
      </c>
    </row>
    <row r="147" ht="12.75">
      <c r="A147" s="126">
        <v>39687</v>
      </c>
    </row>
    <row r="148" ht="12.75">
      <c r="A148" s="126">
        <v>39688</v>
      </c>
    </row>
    <row r="149" ht="12.75">
      <c r="A149" s="126">
        <v>39689</v>
      </c>
    </row>
    <row r="150" ht="12.75">
      <c r="A150" s="126">
        <v>39690</v>
      </c>
    </row>
    <row r="151" ht="12.75">
      <c r="A151" s="170">
        <v>39691</v>
      </c>
    </row>
    <row r="152" ht="12.75">
      <c r="A152" s="136">
        <v>39692</v>
      </c>
    </row>
    <row r="153" ht="12.75">
      <c r="A153" s="126">
        <v>39693</v>
      </c>
    </row>
    <row r="154" ht="12.75">
      <c r="A154" s="126">
        <v>39694</v>
      </c>
    </row>
    <row r="155" ht="12.75">
      <c r="A155" s="126">
        <v>39695</v>
      </c>
    </row>
    <row r="156" ht="12.75">
      <c r="A156" s="126">
        <v>39696</v>
      </c>
    </row>
    <row r="157" ht="12.75">
      <c r="A157" s="126">
        <v>39697</v>
      </c>
    </row>
    <row r="158" ht="12.75">
      <c r="A158" s="170">
        <v>39698</v>
      </c>
    </row>
    <row r="159" ht="12.75">
      <c r="A159" s="136">
        <v>39699</v>
      </c>
    </row>
    <row r="160" ht="12.75">
      <c r="A160" s="126">
        <v>39700</v>
      </c>
    </row>
    <row r="161" ht="12.75">
      <c r="A161" s="126">
        <v>39701</v>
      </c>
    </row>
    <row r="162" ht="12.75">
      <c r="A162" s="126">
        <v>39702</v>
      </c>
    </row>
    <row r="163" ht="12.75">
      <c r="A163" s="126">
        <v>39703</v>
      </c>
    </row>
    <row r="164" ht="12.75">
      <c r="A164" s="126">
        <v>39704</v>
      </c>
    </row>
    <row r="165" ht="12.75">
      <c r="A165" s="170">
        <v>39705</v>
      </c>
    </row>
    <row r="166" ht="12.75">
      <c r="A166" s="136">
        <v>39706</v>
      </c>
    </row>
    <row r="167" ht="12.75">
      <c r="A167" s="126">
        <v>39707</v>
      </c>
    </row>
    <row r="168" ht="12.75">
      <c r="A168" s="126">
        <v>39708</v>
      </c>
    </row>
    <row r="169" ht="12.75">
      <c r="A169" s="126">
        <v>39709</v>
      </c>
    </row>
    <row r="170" ht="12.75">
      <c r="A170" s="126">
        <v>39710</v>
      </c>
    </row>
    <row r="171" ht="12.75">
      <c r="A171" s="126">
        <v>39711</v>
      </c>
    </row>
    <row r="172" ht="12.75">
      <c r="A172" s="170">
        <v>39712</v>
      </c>
    </row>
    <row r="173" ht="12.75">
      <c r="A173" s="136">
        <v>39713</v>
      </c>
    </row>
    <row r="174" ht="12.75">
      <c r="A174" s="126">
        <v>39714</v>
      </c>
    </row>
    <row r="175" ht="12.75">
      <c r="A175" s="126">
        <v>39715</v>
      </c>
    </row>
    <row r="176" ht="12.75">
      <c r="A176" s="126">
        <v>39716</v>
      </c>
    </row>
    <row r="177" ht="12.75">
      <c r="A177" s="126">
        <v>39717</v>
      </c>
    </row>
    <row r="178" ht="12.75">
      <c r="A178" s="126">
        <v>39718</v>
      </c>
    </row>
    <row r="179" ht="12.75">
      <c r="A179" s="170">
        <v>39719</v>
      </c>
    </row>
    <row r="180" ht="12.75">
      <c r="A180" s="136">
        <v>39720</v>
      </c>
    </row>
    <row r="181" ht="12.75">
      <c r="A181" s="126">
        <v>39721</v>
      </c>
    </row>
    <row r="182" ht="12.75">
      <c r="A182" s="126">
        <v>39722</v>
      </c>
    </row>
    <row r="183" ht="12.75">
      <c r="A183" s="126">
        <v>39723</v>
      </c>
    </row>
    <row r="184" ht="12.75">
      <c r="A184" s="126">
        <v>39724</v>
      </c>
    </row>
    <row r="185" ht="12.75">
      <c r="A185" s="126">
        <v>39725</v>
      </c>
    </row>
    <row r="186" ht="12.75">
      <c r="A186" s="170">
        <v>39726</v>
      </c>
    </row>
    <row r="187" ht="12.75">
      <c r="A187" s="136">
        <v>39727</v>
      </c>
    </row>
    <row r="188" ht="12.75">
      <c r="A188" s="126">
        <v>39728</v>
      </c>
    </row>
    <row r="189" ht="12.75">
      <c r="A189" s="126">
        <v>39729</v>
      </c>
    </row>
    <row r="190" ht="12.75">
      <c r="A190" s="126">
        <v>39730</v>
      </c>
    </row>
    <row r="191" ht="12.75">
      <c r="A191" s="126">
        <v>39731</v>
      </c>
    </row>
    <row r="192" ht="12.75">
      <c r="A192" s="126">
        <v>39732</v>
      </c>
    </row>
    <row r="193" ht="12.75">
      <c r="A193" s="170">
        <v>39733</v>
      </c>
    </row>
    <row r="194" ht="12.75">
      <c r="A194" s="136">
        <v>39734</v>
      </c>
    </row>
    <row r="195" ht="12.75">
      <c r="A195" s="126">
        <v>39735</v>
      </c>
    </row>
    <row r="196" ht="12.75">
      <c r="A196" s="126">
        <v>39736</v>
      </c>
    </row>
    <row r="197" ht="12.75">
      <c r="A197" s="126">
        <v>39737</v>
      </c>
    </row>
    <row r="198" ht="12.75">
      <c r="A198" s="126">
        <v>39738</v>
      </c>
    </row>
    <row r="199" ht="12.75">
      <c r="A199" s="126">
        <v>39739</v>
      </c>
    </row>
    <row r="200" ht="12.75">
      <c r="A200" s="170">
        <v>39740</v>
      </c>
    </row>
    <row r="201" ht="12.75">
      <c r="A201" s="136">
        <v>39741</v>
      </c>
    </row>
    <row r="202" ht="12.75">
      <c r="A202" s="126">
        <v>39742</v>
      </c>
    </row>
    <row r="203" ht="12.75">
      <c r="A203" s="126">
        <v>39743</v>
      </c>
    </row>
    <row r="204" ht="12.75">
      <c r="A204" s="126">
        <v>39744</v>
      </c>
    </row>
    <row r="205" ht="12.75">
      <c r="A205" s="126">
        <v>39745</v>
      </c>
    </row>
    <row r="206" ht="12.75">
      <c r="A206" s="126">
        <v>39746</v>
      </c>
    </row>
    <row r="207" ht="12.75">
      <c r="A207" s="170">
        <v>39747</v>
      </c>
    </row>
    <row r="208" ht="12.75">
      <c r="A208" s="136">
        <v>39748</v>
      </c>
    </row>
    <row r="209" ht="12.75">
      <c r="A209" s="126">
        <v>39749</v>
      </c>
    </row>
    <row r="210" ht="12.75">
      <c r="A210" s="126">
        <v>39750</v>
      </c>
    </row>
    <row r="211" ht="12.75">
      <c r="A211" s="126">
        <v>39751</v>
      </c>
    </row>
    <row r="212" ht="12.75">
      <c r="A212" s="126">
        <v>39752</v>
      </c>
    </row>
    <row r="213" ht="12.75">
      <c r="A213" s="126">
        <v>39753</v>
      </c>
    </row>
    <row r="214" ht="12.75">
      <c r="A214" s="170">
        <v>39754</v>
      </c>
    </row>
    <row r="215" ht="12.75">
      <c r="A215" s="136">
        <v>39755</v>
      </c>
    </row>
    <row r="216" ht="12.75">
      <c r="A216" s="126">
        <v>39756</v>
      </c>
    </row>
    <row r="217" ht="12.75">
      <c r="A217" s="126">
        <v>39757</v>
      </c>
    </row>
    <row r="218" ht="12.75">
      <c r="A218" s="126">
        <v>39758</v>
      </c>
    </row>
    <row r="219" ht="12.75">
      <c r="A219" s="126">
        <v>39759</v>
      </c>
    </row>
    <row r="220" ht="12.75">
      <c r="A220" s="126">
        <v>39760</v>
      </c>
    </row>
    <row r="221" ht="12.75">
      <c r="A221" s="170">
        <v>39761</v>
      </c>
    </row>
    <row r="222" ht="12.75">
      <c r="A222" s="136">
        <v>39762</v>
      </c>
    </row>
    <row r="223" ht="12.75">
      <c r="A223" s="126">
        <v>39763</v>
      </c>
    </row>
    <row r="224" ht="12.75">
      <c r="A224" s="126">
        <v>39764</v>
      </c>
    </row>
    <row r="225" ht="12.75">
      <c r="A225" s="126">
        <v>39765</v>
      </c>
    </row>
    <row r="226" ht="12.75">
      <c r="A226" s="126">
        <v>39766</v>
      </c>
    </row>
    <row r="227" ht="12.75">
      <c r="A227" s="126">
        <v>39767</v>
      </c>
    </row>
    <row r="228" ht="12.75">
      <c r="A228" s="170">
        <v>39768</v>
      </c>
    </row>
    <row r="229" ht="12.75">
      <c r="A229" s="136">
        <v>39769</v>
      </c>
    </row>
    <row r="230" ht="12.75">
      <c r="A230" s="126">
        <v>39770</v>
      </c>
    </row>
    <row r="231" ht="12.75">
      <c r="A231" s="126">
        <v>39771</v>
      </c>
    </row>
    <row r="232" ht="12.75">
      <c r="A232" s="126">
        <v>39772</v>
      </c>
    </row>
    <row r="233" ht="12.75">
      <c r="A233" s="126">
        <v>39773</v>
      </c>
    </row>
    <row r="234" ht="12.75">
      <c r="A234" s="126">
        <v>39774</v>
      </c>
    </row>
    <row r="235" ht="12.75">
      <c r="A235" s="170">
        <v>39775</v>
      </c>
    </row>
    <row r="236" ht="12.75">
      <c r="A236" s="136">
        <v>39776</v>
      </c>
    </row>
    <row r="237" ht="12.75">
      <c r="A237" s="126">
        <v>39777</v>
      </c>
    </row>
    <row r="238" ht="12.75">
      <c r="A238" s="126">
        <v>39778</v>
      </c>
    </row>
    <row r="239" ht="12.75">
      <c r="A239" s="126">
        <v>39779</v>
      </c>
    </row>
    <row r="240" ht="12.75">
      <c r="A240" s="126">
        <v>39780</v>
      </c>
    </row>
    <row r="241" ht="12.75">
      <c r="A241" s="126">
        <v>39781</v>
      </c>
    </row>
    <row r="242" ht="12.75">
      <c r="A242" s="170">
        <v>39782</v>
      </c>
    </row>
    <row r="243" ht="12.75">
      <c r="A243" s="136">
        <v>39783</v>
      </c>
    </row>
    <row r="244" ht="12.75">
      <c r="A244" s="126">
        <v>39784</v>
      </c>
    </row>
    <row r="245" ht="12.75">
      <c r="A245" s="126">
        <v>39785</v>
      </c>
    </row>
    <row r="246" ht="12.75">
      <c r="A246" s="126">
        <v>39786</v>
      </c>
    </row>
    <row r="247" ht="12.75">
      <c r="A247" s="126">
        <v>39787</v>
      </c>
    </row>
    <row r="248" ht="12.75">
      <c r="A248" s="126">
        <v>39788</v>
      </c>
    </row>
    <row r="249" ht="12.75">
      <c r="A249" s="170">
        <v>39789</v>
      </c>
    </row>
    <row r="250" ht="12.75">
      <c r="A250" s="136">
        <v>39790</v>
      </c>
    </row>
    <row r="251" ht="12.75">
      <c r="A251" s="126">
        <v>39791</v>
      </c>
    </row>
    <row r="252" ht="12.75">
      <c r="A252" s="126">
        <v>39792</v>
      </c>
    </row>
    <row r="253" ht="12.75">
      <c r="A253" s="126">
        <v>39793</v>
      </c>
    </row>
    <row r="254" ht="12.75">
      <c r="A254" s="126">
        <v>39794</v>
      </c>
    </row>
    <row r="255" ht="12.75">
      <c r="A255" s="126">
        <v>39795</v>
      </c>
    </row>
    <row r="256" ht="12.75">
      <c r="A256" s="170">
        <v>39796</v>
      </c>
    </row>
    <row r="257" ht="12.75">
      <c r="A257" s="136">
        <v>39797</v>
      </c>
    </row>
    <row r="258" ht="12.75">
      <c r="A258" s="126">
        <v>39798</v>
      </c>
    </row>
    <row r="259" ht="12.75">
      <c r="A259" s="126">
        <v>39799</v>
      </c>
    </row>
    <row r="260" ht="12.75">
      <c r="A260" s="126">
        <v>39800</v>
      </c>
    </row>
    <row r="261" ht="12.75">
      <c r="A261" s="126">
        <v>39801</v>
      </c>
    </row>
    <row r="262" ht="12.75">
      <c r="A262" s="126">
        <v>39802</v>
      </c>
    </row>
    <row r="263" ht="12.75">
      <c r="A263" s="170">
        <v>39803</v>
      </c>
    </row>
    <row r="264" ht="12.75">
      <c r="A264" s="136">
        <v>39804</v>
      </c>
    </row>
    <row r="265" ht="12.75">
      <c r="A265" s="126">
        <v>39805</v>
      </c>
    </row>
    <row r="266" ht="12.75">
      <c r="A266" s="126">
        <v>39806</v>
      </c>
    </row>
    <row r="267" ht="12.75">
      <c r="A267" s="126">
        <v>39807</v>
      </c>
    </row>
    <row r="268" ht="12.75">
      <c r="A268" s="126">
        <v>39808</v>
      </c>
    </row>
    <row r="269" ht="12.75">
      <c r="A269" s="126">
        <v>39809</v>
      </c>
    </row>
    <row r="270" ht="12.75">
      <c r="A270" s="170">
        <v>39810</v>
      </c>
    </row>
    <row r="271" ht="12.75">
      <c r="A271" s="136">
        <v>39811</v>
      </c>
    </row>
    <row r="272" ht="12.75">
      <c r="A272" s="126">
        <v>39812</v>
      </c>
    </row>
    <row r="273" ht="12.75">
      <c r="A273" s="126">
        <v>39813</v>
      </c>
    </row>
  </sheetData>
  <printOptions/>
  <pageMargins left="0.51" right="0.54" top="0.49" bottom="0.48" header="0.4921259845" footer="0.4921259845"/>
  <pageSetup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3:G39"/>
  <sheetViews>
    <sheetView workbookViewId="0" topLeftCell="A1">
      <pane xSplit="2" ySplit="3" topLeftCell="C13" activePane="bottomRight" state="frozen"/>
      <selection pane="topLeft" activeCell="A1" sqref="A1"/>
      <selection pane="topRight" activeCell="C1" sqref="C1"/>
      <selection pane="bottomLeft" activeCell="A4" sqref="A4"/>
      <selection pane="bottomRight" activeCell="B41" sqref="B41"/>
    </sheetView>
  </sheetViews>
  <sheetFormatPr defaultColWidth="11.421875" defaultRowHeight="12.75"/>
  <cols>
    <col min="1" max="1" width="13.57421875" style="45" customWidth="1"/>
    <col min="2" max="2" width="10.421875" style="0" customWidth="1"/>
    <col min="4" max="4" width="8.00390625" style="0" customWidth="1"/>
    <col min="5" max="5" width="9.00390625" style="72" customWidth="1"/>
  </cols>
  <sheetData>
    <row r="1" ht="12.75"/>
    <row r="2" ht="12.75"/>
    <row r="3" spans="2:7" ht="12.75">
      <c r="B3" t="s">
        <v>39</v>
      </c>
      <c r="C3" t="s">
        <v>40</v>
      </c>
      <c r="D3" t="s">
        <v>3</v>
      </c>
      <c r="E3" s="72" t="s">
        <v>78</v>
      </c>
      <c r="F3" t="s">
        <v>79</v>
      </c>
      <c r="G3" t="s">
        <v>6</v>
      </c>
    </row>
    <row r="4" ht="12.75"/>
    <row r="5" ht="12.75"/>
    <row r="6" ht="12.75"/>
    <row r="7" ht="12.75">
      <c r="A7" s="45">
        <v>39109</v>
      </c>
    </row>
    <row r="8" spans="1:2" ht="12.75">
      <c r="A8" s="45">
        <v>39140</v>
      </c>
      <c r="B8" s="66">
        <v>1961.3</v>
      </c>
    </row>
    <row r="9" ht="12.75">
      <c r="A9" s="45">
        <v>39171</v>
      </c>
    </row>
    <row r="10" ht="12.75">
      <c r="A10" s="45">
        <v>39202</v>
      </c>
    </row>
    <row r="11" ht="12.75">
      <c r="A11" s="45">
        <v>39233</v>
      </c>
    </row>
    <row r="12" ht="12.75">
      <c r="A12" s="45">
        <v>39234</v>
      </c>
    </row>
    <row r="13" ht="12.75">
      <c r="A13" s="45">
        <v>39264</v>
      </c>
    </row>
    <row r="14" spans="1:2" ht="12.75">
      <c r="A14" s="45">
        <v>39295</v>
      </c>
      <c r="B14">
        <f>SUM(Detailliste!H104:H212,Detailliste!H10:H102)</f>
        <v>4681.4</v>
      </c>
    </row>
    <row r="15" spans="1:7" ht="12.75">
      <c r="A15" s="45">
        <v>39326</v>
      </c>
      <c r="B15">
        <f>SUM(Detailliste!H213:H242)</f>
        <v>345.69000000000005</v>
      </c>
      <c r="G15">
        <f>SUM(Detailliste!I213:I242)</f>
        <v>423.59999999999985</v>
      </c>
    </row>
    <row r="16" spans="1:7" ht="12.75">
      <c r="A16" s="45">
        <v>39357</v>
      </c>
      <c r="B16">
        <f>SUM(Detailliste!H243:H273)</f>
        <v>565.9900000000002</v>
      </c>
      <c r="C16">
        <f>SUM(B16-D16)</f>
        <v>375.0799999999995</v>
      </c>
      <c r="D16">
        <f>SUM('Detailliste Heizung'!N255:N273)</f>
        <v>190.91000000000076</v>
      </c>
      <c r="G16">
        <f>SUM(Detailliste!I243:I273)</f>
        <v>514.4</v>
      </c>
    </row>
    <row r="17" spans="1:7" ht="12.75">
      <c r="A17" s="45">
        <v>39388</v>
      </c>
      <c r="B17">
        <f>SUM(Detailliste!H274:H303)</f>
        <v>805.2999999999993</v>
      </c>
      <c r="C17">
        <f>SUM('Detailliste Heizung'!M274:M303)</f>
        <v>341.83000000000004</v>
      </c>
      <c r="D17">
        <f>SUM(B17-C17)</f>
        <v>463.46999999999923</v>
      </c>
      <c r="E17" s="72">
        <v>5.66</v>
      </c>
      <c r="G17">
        <f>SUM(Detailliste!I274:I303)</f>
        <v>565.3000000000002</v>
      </c>
    </row>
    <row r="18" spans="1:7" ht="12.75">
      <c r="A18" s="45">
        <v>39419</v>
      </c>
      <c r="B18">
        <f>SUM('Detailliste Heizung'!K304:K334)</f>
        <v>968.9000000000005</v>
      </c>
      <c r="C18">
        <f>SUM('Detailliste Heizung'!M304:M334)</f>
        <v>346.42999999999995</v>
      </c>
      <c r="D18">
        <f>SUM(B18-C18)</f>
        <v>622.4700000000006</v>
      </c>
      <c r="E18" s="72">
        <f>SUM('Detailliste Heizung'!F304:F334)/31</f>
        <v>3.4193548387096775</v>
      </c>
      <c r="G18">
        <f>SUM(Detailliste!I304:I334)</f>
        <v>635.5</v>
      </c>
    </row>
    <row r="19" spans="1:4" ht="12.75">
      <c r="A19" s="82" t="s">
        <v>49</v>
      </c>
      <c r="B19">
        <f>SUM(B14:B18)</f>
        <v>7367.28</v>
      </c>
      <c r="C19">
        <f>SUM(C16:C18)</f>
        <v>1063.3399999999995</v>
      </c>
      <c r="D19">
        <f>SUM(D16:D18)</f>
        <v>1276.8500000000006</v>
      </c>
    </row>
    <row r="20" ht="12.75"/>
    <row r="21" spans="1:7" ht="12.75">
      <c r="A21" s="45">
        <v>39450</v>
      </c>
      <c r="B21">
        <f>SUM('Detailliste Heizung'!K335:K365)</f>
        <v>806.3000000000002</v>
      </c>
      <c r="C21">
        <f>SUM('Detailliste Heizung'!M335:M365)</f>
        <v>315.63</v>
      </c>
      <c r="D21">
        <f>SUM('Detailliste Heizung'!N335:N365)</f>
        <v>490.6700000000002</v>
      </c>
      <c r="E21" s="72">
        <f>SUM('Detailliste Heizung'!F335:F365)/31</f>
        <v>6.096774193548387</v>
      </c>
      <c r="G21">
        <f>SUM(Detailliste!I335:I365)</f>
        <v>616.1999999999998</v>
      </c>
    </row>
    <row r="22" spans="1:7" ht="12.75">
      <c r="A22" s="45">
        <v>39481</v>
      </c>
      <c r="B22">
        <f>SUM('Detailliste Heizung'!K366:K394)</f>
        <v>723.8999999999996</v>
      </c>
      <c r="C22">
        <f>SUM('Detailliste Heizung'!M366:M394)</f>
        <v>201.88</v>
      </c>
      <c r="D22">
        <f>SUM('Detailliste Heizung'!N366:N394)</f>
        <v>522.0199999999996</v>
      </c>
      <c r="E22" s="72">
        <f>SUM('Detailliste Heizung'!F366:F394)/29</f>
        <v>5.827586206896552</v>
      </c>
      <c r="G22">
        <f>SUM(Detailliste!I366:I394)</f>
        <v>518.3000000000002</v>
      </c>
    </row>
    <row r="23" spans="1:7" ht="12.75">
      <c r="A23" s="45">
        <v>39512</v>
      </c>
      <c r="B23">
        <f>SUM('Detailliste Heizung'!K395:K425)</f>
        <v>698.2999999999993</v>
      </c>
      <c r="C23" s="72">
        <f>SUM('Detailliste Heizung'!M395:M425)</f>
        <v>205.46000000000004</v>
      </c>
      <c r="D23">
        <f>SUM('Detailliste Heizung'!N395:N425)</f>
        <v>492.83999999999924</v>
      </c>
      <c r="E23" s="72">
        <f>SUM('Detailliste Heizung'!F395:F425)/30</f>
        <v>9.686666666666667</v>
      </c>
      <c r="F23" s="72">
        <f>SUM('Detailliste Heizung'!H395:H425)/30</f>
        <v>6.037222222222223</v>
      </c>
      <c r="G23">
        <f>SUM(Detailliste!I395:I425)</f>
        <v>481.5</v>
      </c>
    </row>
    <row r="24" spans="1:7" ht="12.75">
      <c r="A24" s="45">
        <v>39543</v>
      </c>
      <c r="B24">
        <f>SUM('Detailliste Heizung'!K426:K461)</f>
        <v>530.4000000000015</v>
      </c>
      <c r="C24" s="72">
        <f>SUM('Detailliste Heizung'!M426:M461)</f>
        <v>178.26</v>
      </c>
      <c r="D24">
        <f>SUM('Detailliste Heizung'!N426:N461)</f>
        <v>352.14000000000146</v>
      </c>
      <c r="E24" s="72">
        <f>SUM('Detailliste Heizung'!H426:H461)/16</f>
        <v>11.158333333333333</v>
      </c>
      <c r="F24">
        <f>SUM('Detailliste Heizung'!F426:F461)/24</f>
        <v>13.350000000000001</v>
      </c>
      <c r="G24">
        <f>SUM(Detailliste!I426:I455)</f>
        <v>573.7999999999993</v>
      </c>
    </row>
    <row r="25" spans="1:7" ht="12.75">
      <c r="A25" s="45">
        <v>39574</v>
      </c>
      <c r="B25">
        <f>SUM('Detailliste Heizung'!K462:K492)</f>
        <v>187.29999999999927</v>
      </c>
      <c r="C25" s="72">
        <f>SUM('Detailliste Heizung'!M462:M492)</f>
        <v>144.53999999999996</v>
      </c>
      <c r="D25">
        <f>SUM('Detailliste Heizung'!N462:N492)</f>
        <v>42.75999999999931</v>
      </c>
      <c r="G25">
        <f>SUM(Detailliste!I456:I486)</f>
        <v>419.90000000000055</v>
      </c>
    </row>
    <row r="26" spans="1:7" ht="12.75">
      <c r="A26" s="45">
        <v>39605</v>
      </c>
      <c r="B26">
        <f>SUM('Detailliste Heizung'!K493:K522)</f>
        <v>150.89999999999964</v>
      </c>
      <c r="C26" s="72">
        <f>SUM('Detailliste Heizung'!M493:M522)</f>
        <v>131.79999999999995</v>
      </c>
      <c r="D26">
        <f>SUM('Detailliste Heizung'!N493:N522)</f>
        <v>19.09999999999968</v>
      </c>
      <c r="G26">
        <f>SUM(Detailliste!I487:I516)</f>
        <v>474.4999999999991</v>
      </c>
    </row>
    <row r="27" spans="1:7" ht="12.75">
      <c r="A27" s="45">
        <v>39636</v>
      </c>
      <c r="B27">
        <f>SUM('Detailliste Heizung'!K523:K553)</f>
        <v>148</v>
      </c>
      <c r="C27" s="72">
        <f>SUM('Detailliste Heizung'!M523:M553)</f>
        <v>129.30000000000018</v>
      </c>
      <c r="D27">
        <f>SUM('Detailliste Heizung'!N523:N553)</f>
        <v>18.699999999999818</v>
      </c>
      <c r="G27">
        <f>SUM(Detailliste!I517:I547)</f>
        <v>485.8000000000011</v>
      </c>
    </row>
    <row r="28" spans="1:7" ht="12.75">
      <c r="A28" s="45">
        <v>39667</v>
      </c>
      <c r="B28">
        <f>SUM('Detailliste Heizung'!K554:K584)</f>
        <v>141.8000000000011</v>
      </c>
      <c r="C28" s="72">
        <f>SUM('Detailliste Heizung'!M554:M584)</f>
        <v>123.6000000000003</v>
      </c>
      <c r="D28">
        <f>SUM('Detailliste Heizung'!N554:N584)</f>
        <v>18.20000000000018</v>
      </c>
      <c r="G28">
        <f>SUM(Detailliste!I548:I578)</f>
        <v>511.8</v>
      </c>
    </row>
    <row r="29" spans="1:2" ht="12.75">
      <c r="A29" s="45">
        <v>39698</v>
      </c>
      <c r="B29">
        <v>180</v>
      </c>
    </row>
    <row r="30" spans="1:2" ht="12.75">
      <c r="A30" s="45">
        <v>39729</v>
      </c>
      <c r="B30">
        <v>380</v>
      </c>
    </row>
    <row r="31" spans="1:2" ht="12.75">
      <c r="A31" s="45">
        <v>39760</v>
      </c>
      <c r="B31">
        <v>643</v>
      </c>
    </row>
    <row r="32" spans="1:2" ht="12.75">
      <c r="A32" s="45">
        <v>39791</v>
      </c>
      <c r="B32">
        <v>810</v>
      </c>
    </row>
    <row r="33" ht="12.75"/>
    <row r="34" spans="2:4" ht="12.75">
      <c r="B34">
        <f>SUM(B21:B28)</f>
        <v>3386.9000000000005</v>
      </c>
      <c r="C34">
        <f>SUM(C21:C33)</f>
        <v>1430.4700000000005</v>
      </c>
      <c r="D34">
        <f>SUM(D21:D33)</f>
        <v>1956.4299999999996</v>
      </c>
    </row>
    <row r="35" spans="1:2" ht="12.75">
      <c r="A35" s="45" t="s">
        <v>167</v>
      </c>
      <c r="B35">
        <v>-885</v>
      </c>
    </row>
    <row r="36" ht="12.75">
      <c r="B36">
        <f>SUM(B34:B35)</f>
        <v>2501.9000000000005</v>
      </c>
    </row>
    <row r="38" spans="1:2" ht="12.75">
      <c r="A38" s="45" t="s">
        <v>166</v>
      </c>
      <c r="B38">
        <f>SUM(B21:B33)</f>
        <v>5399.900000000001</v>
      </c>
    </row>
    <row r="39" spans="1:4" ht="12.75">
      <c r="A39" s="45" t="s">
        <v>120</v>
      </c>
      <c r="C39">
        <f>SUM(C34,C19)</f>
        <v>2493.81</v>
      </c>
      <c r="D39">
        <f>SUM(D34,D19)</f>
        <v>3233.28</v>
      </c>
    </row>
  </sheetData>
  <printOptions/>
  <pageMargins left="0.75" right="0.75" top="1" bottom="1" header="0.4921259845" footer="0.4921259845"/>
  <pageSetup orientation="portrait" paperSize="9" r:id="rId4"/>
  <ignoredErrors>
    <ignoredError sqref="E18" formulaRange="1"/>
  </ignoredErrors>
  <drawing r:id="rId3"/>
  <legacyDrawing r:id="rId2"/>
</worksheet>
</file>

<file path=xl/worksheets/sheet4.xml><?xml version="1.0" encoding="utf-8"?>
<worksheet xmlns="http://schemas.openxmlformats.org/spreadsheetml/2006/main" xmlns:r="http://schemas.openxmlformats.org/officeDocument/2006/relationships">
  <dimension ref="A9:R714"/>
  <sheetViews>
    <sheetView tabSelected="1" workbookViewId="0" topLeftCell="A1">
      <pane xSplit="1" ySplit="9" topLeftCell="B187" activePane="bottomRight" state="frozen"/>
      <selection pane="topLeft" activeCell="A1" sqref="A1"/>
      <selection pane="topRight" activeCell="B1" sqref="B1"/>
      <selection pane="bottomLeft" activeCell="A10" sqref="A10"/>
      <selection pane="bottomRight" activeCell="D212" sqref="D212"/>
    </sheetView>
  </sheetViews>
  <sheetFormatPr defaultColWidth="11.421875" defaultRowHeight="12.75" outlineLevelRow="1"/>
  <cols>
    <col min="1" max="1" width="8.140625" style="5" bestFit="1" customWidth="1"/>
    <col min="2" max="2" width="6.8515625" style="1" bestFit="1" customWidth="1"/>
    <col min="3" max="3" width="9.28125" style="14" customWidth="1"/>
    <col min="4" max="4" width="8.57421875" style="1" customWidth="1"/>
    <col min="5" max="5" width="5.421875" style="1" customWidth="1"/>
    <col min="6" max="6" width="5.421875" style="0" customWidth="1"/>
    <col min="7" max="7" width="11.00390625" style="29" bestFit="1" customWidth="1"/>
    <col min="8" max="8" width="11.8515625" style="0" customWidth="1"/>
    <col min="9" max="9" width="14.57421875" style="0" bestFit="1" customWidth="1"/>
    <col min="10" max="10" width="16.140625" style="0" bestFit="1" customWidth="1"/>
    <col min="11" max="11" width="21.00390625" style="0" customWidth="1"/>
    <col min="12" max="12" width="16.8515625" style="0" bestFit="1" customWidth="1"/>
    <col min="13" max="13" width="11.421875" style="18" customWidth="1"/>
    <col min="15" max="15" width="8.140625" style="0" customWidth="1"/>
  </cols>
  <sheetData>
    <row r="1" ht="12.75"/>
    <row r="2" ht="12.75"/>
    <row r="3" ht="12.75"/>
    <row r="4" ht="12.75"/>
    <row r="5" ht="12.75"/>
    <row r="6" ht="12.75"/>
    <row r="7" ht="12.75"/>
    <row r="8" ht="12.75"/>
    <row r="9" spans="1:18" ht="12.75">
      <c r="A9" s="5" t="s">
        <v>0</v>
      </c>
      <c r="B9" s="1" t="s">
        <v>1</v>
      </c>
      <c r="C9" s="14" t="s">
        <v>3</v>
      </c>
      <c r="D9" s="2" t="s">
        <v>2</v>
      </c>
      <c r="E9" s="2" t="s">
        <v>4</v>
      </c>
      <c r="F9" s="47"/>
      <c r="G9" s="38" t="s">
        <v>20</v>
      </c>
      <c r="H9" s="2" t="s">
        <v>12</v>
      </c>
      <c r="I9" s="5" t="s">
        <v>6</v>
      </c>
      <c r="J9" s="2" t="s">
        <v>13</v>
      </c>
      <c r="K9" s="2" t="s">
        <v>15</v>
      </c>
      <c r="L9" s="2" t="s">
        <v>5</v>
      </c>
      <c r="M9" s="39"/>
      <c r="N9" s="1"/>
      <c r="O9" s="1"/>
      <c r="P9" s="1"/>
      <c r="Q9" s="1"/>
      <c r="R9" s="1"/>
    </row>
    <row r="10" spans="2:12" ht="12.75">
      <c r="B10" s="48">
        <v>0.4895833333333333</v>
      </c>
      <c r="C10" s="14">
        <v>1911.9</v>
      </c>
      <c r="F10" s="12"/>
      <c r="G10" s="25"/>
      <c r="H10">
        <v>1911.9</v>
      </c>
      <c r="L10" s="12"/>
    </row>
    <row r="11" spans="1:12" ht="12.75" outlineLevel="1">
      <c r="A11" s="5">
        <v>39124</v>
      </c>
      <c r="B11" s="3">
        <v>0.8055555555555555</v>
      </c>
      <c r="C11" s="14">
        <v>1925.5</v>
      </c>
      <c r="F11" s="12"/>
      <c r="G11" s="25"/>
      <c r="H11">
        <f>SUM(C11-C10)</f>
        <v>13.599999999999909</v>
      </c>
      <c r="L11" s="12"/>
    </row>
    <row r="12" spans="1:12" ht="12.75" outlineLevel="1">
      <c r="A12" s="5">
        <v>39125</v>
      </c>
      <c r="B12" s="3">
        <v>0.8416666666666667</v>
      </c>
      <c r="C12" s="14">
        <v>1961.3</v>
      </c>
      <c r="F12" s="12"/>
      <c r="G12" s="25"/>
      <c r="H12">
        <f aca="true" t="shared" si="0" ref="H12:H75">SUM(C12-C11)</f>
        <v>35.799999999999955</v>
      </c>
      <c r="L12" s="12"/>
    </row>
    <row r="13" spans="1:12" ht="12.75" outlineLevel="1">
      <c r="A13" s="5">
        <v>39126</v>
      </c>
      <c r="F13" s="12"/>
      <c r="G13" s="25"/>
      <c r="L13" s="12"/>
    </row>
    <row r="14" spans="1:12" ht="12.75" outlineLevel="1">
      <c r="A14" s="5">
        <v>39127</v>
      </c>
      <c r="F14" s="12"/>
      <c r="G14" s="25"/>
      <c r="H14">
        <f t="shared" si="0"/>
        <v>0</v>
      </c>
      <c r="L14" s="12"/>
    </row>
    <row r="15" spans="1:12" ht="12.75" outlineLevel="1">
      <c r="A15" s="5">
        <v>39128</v>
      </c>
      <c r="F15" s="12"/>
      <c r="G15" s="25"/>
      <c r="H15">
        <f t="shared" si="0"/>
        <v>0</v>
      </c>
      <c r="L15" s="12"/>
    </row>
    <row r="16" spans="1:12" ht="12.75" outlineLevel="1">
      <c r="A16" s="5">
        <v>39129</v>
      </c>
      <c r="F16" s="12"/>
      <c r="G16" s="25"/>
      <c r="H16">
        <f t="shared" si="0"/>
        <v>0</v>
      </c>
      <c r="L16" s="12"/>
    </row>
    <row r="17" spans="1:12" ht="12.75" outlineLevel="1">
      <c r="A17" s="5">
        <v>39130</v>
      </c>
      <c r="F17" s="12"/>
      <c r="G17" s="25"/>
      <c r="H17">
        <f t="shared" si="0"/>
        <v>0</v>
      </c>
      <c r="L17" s="12"/>
    </row>
    <row r="18" spans="1:12" ht="12.75" outlineLevel="1">
      <c r="A18" s="5">
        <v>39131</v>
      </c>
      <c r="F18" s="12"/>
      <c r="G18" s="25"/>
      <c r="H18">
        <f t="shared" si="0"/>
        <v>0</v>
      </c>
      <c r="L18" s="12"/>
    </row>
    <row r="19" spans="1:12" ht="12.75" outlineLevel="1">
      <c r="A19" s="5">
        <v>39132</v>
      </c>
      <c r="F19" s="12"/>
      <c r="G19" s="25"/>
      <c r="H19">
        <f t="shared" si="0"/>
        <v>0</v>
      </c>
      <c r="L19" s="12"/>
    </row>
    <row r="20" spans="1:12" ht="12.75" outlineLevel="1">
      <c r="A20" s="5">
        <v>39133</v>
      </c>
      <c r="F20" s="12"/>
      <c r="G20" s="25"/>
      <c r="H20">
        <f t="shared" si="0"/>
        <v>0</v>
      </c>
      <c r="L20" s="12"/>
    </row>
    <row r="21" spans="1:12" ht="12.75" outlineLevel="1">
      <c r="A21" s="5">
        <v>39134</v>
      </c>
      <c r="F21" s="12"/>
      <c r="G21" s="25"/>
      <c r="H21">
        <f t="shared" si="0"/>
        <v>0</v>
      </c>
      <c r="L21" s="12"/>
    </row>
    <row r="22" spans="1:12" ht="12.75" outlineLevel="1">
      <c r="A22" s="5">
        <v>39135</v>
      </c>
      <c r="F22" s="12"/>
      <c r="G22" s="25"/>
      <c r="H22">
        <f t="shared" si="0"/>
        <v>0</v>
      </c>
      <c r="L22" s="12"/>
    </row>
    <row r="23" spans="1:12" ht="12.75" outlineLevel="1">
      <c r="A23" s="5">
        <v>39136</v>
      </c>
      <c r="F23" s="12"/>
      <c r="G23" s="25"/>
      <c r="H23">
        <f t="shared" si="0"/>
        <v>0</v>
      </c>
      <c r="L23" s="12"/>
    </row>
    <row r="24" spans="1:12" ht="12.75" outlineLevel="1">
      <c r="A24" s="5">
        <v>39137</v>
      </c>
      <c r="F24" s="12"/>
      <c r="G24" s="25"/>
      <c r="H24">
        <f t="shared" si="0"/>
        <v>0</v>
      </c>
      <c r="L24" s="12"/>
    </row>
    <row r="25" spans="1:12" ht="12.75" outlineLevel="1">
      <c r="A25" s="5">
        <v>39138</v>
      </c>
      <c r="F25" s="12"/>
      <c r="G25" s="25"/>
      <c r="H25">
        <f t="shared" si="0"/>
        <v>0</v>
      </c>
      <c r="L25" s="12"/>
    </row>
    <row r="26" spans="1:12" ht="12.75" outlineLevel="1">
      <c r="A26" s="5">
        <v>39139</v>
      </c>
      <c r="F26" s="12"/>
      <c r="G26" s="25"/>
      <c r="H26">
        <f t="shared" si="0"/>
        <v>0</v>
      </c>
      <c r="L26" s="12"/>
    </row>
    <row r="27" spans="1:12" ht="12.75" outlineLevel="1">
      <c r="A27" s="5">
        <v>39140</v>
      </c>
      <c r="F27" s="12"/>
      <c r="G27" s="25"/>
      <c r="H27">
        <f t="shared" si="0"/>
        <v>0</v>
      </c>
      <c r="L27" s="12"/>
    </row>
    <row r="28" spans="1:12" ht="12.75">
      <c r="A28" s="5">
        <v>39141</v>
      </c>
      <c r="F28" s="12"/>
      <c r="G28" s="25"/>
      <c r="H28">
        <f t="shared" si="0"/>
        <v>0</v>
      </c>
      <c r="L28" s="12"/>
    </row>
    <row r="29" spans="1:12" ht="12.75" outlineLevel="1">
      <c r="A29" s="5">
        <v>39142</v>
      </c>
      <c r="F29" s="12"/>
      <c r="G29" s="25"/>
      <c r="H29">
        <f t="shared" si="0"/>
        <v>0</v>
      </c>
      <c r="L29" s="12"/>
    </row>
    <row r="30" spans="1:12" ht="12.75" outlineLevel="1">
      <c r="A30" s="5">
        <v>39143</v>
      </c>
      <c r="F30" s="12"/>
      <c r="G30" s="25"/>
      <c r="H30">
        <f t="shared" si="0"/>
        <v>0</v>
      </c>
      <c r="L30" s="12"/>
    </row>
    <row r="31" spans="1:12" ht="12.75" outlineLevel="1">
      <c r="A31" s="5">
        <v>39144</v>
      </c>
      <c r="F31" s="12"/>
      <c r="G31" s="25"/>
      <c r="H31">
        <f t="shared" si="0"/>
        <v>0</v>
      </c>
      <c r="L31" s="12"/>
    </row>
    <row r="32" spans="1:12" ht="12.75" outlineLevel="1">
      <c r="A32" s="5">
        <v>39145</v>
      </c>
      <c r="F32" s="12"/>
      <c r="G32" s="25"/>
      <c r="H32">
        <f t="shared" si="0"/>
        <v>0</v>
      </c>
      <c r="L32" s="12"/>
    </row>
    <row r="33" spans="1:12" ht="12.75" outlineLevel="1">
      <c r="A33" s="5">
        <v>39146</v>
      </c>
      <c r="F33" s="12"/>
      <c r="G33" s="25"/>
      <c r="H33">
        <f t="shared" si="0"/>
        <v>0</v>
      </c>
      <c r="L33" s="12"/>
    </row>
    <row r="34" spans="1:12" ht="12.75" outlineLevel="1">
      <c r="A34" s="5">
        <v>39147</v>
      </c>
      <c r="F34" s="12"/>
      <c r="G34" s="25"/>
      <c r="H34">
        <f t="shared" si="0"/>
        <v>0</v>
      </c>
      <c r="L34" s="12"/>
    </row>
    <row r="35" spans="1:12" ht="12.75" outlineLevel="1">
      <c r="A35" s="5">
        <v>39148</v>
      </c>
      <c r="F35" s="12"/>
      <c r="G35" s="25"/>
      <c r="H35">
        <f t="shared" si="0"/>
        <v>0</v>
      </c>
      <c r="L35" s="12"/>
    </row>
    <row r="36" spans="1:12" ht="12.75" outlineLevel="1">
      <c r="A36" s="5">
        <v>39149</v>
      </c>
      <c r="F36" s="12"/>
      <c r="G36" s="25"/>
      <c r="H36">
        <f t="shared" si="0"/>
        <v>0</v>
      </c>
      <c r="L36" s="12"/>
    </row>
    <row r="37" spans="1:12" ht="12.75" outlineLevel="1">
      <c r="A37" s="5">
        <v>39150</v>
      </c>
      <c r="F37" s="12"/>
      <c r="G37" s="25"/>
      <c r="H37">
        <f t="shared" si="0"/>
        <v>0</v>
      </c>
      <c r="L37" s="12"/>
    </row>
    <row r="38" spans="1:12" ht="12.75" outlineLevel="1">
      <c r="A38" s="5">
        <v>39151</v>
      </c>
      <c r="F38" s="12"/>
      <c r="G38" s="25"/>
      <c r="H38">
        <f t="shared" si="0"/>
        <v>0</v>
      </c>
      <c r="L38" s="12"/>
    </row>
    <row r="39" spans="1:12" ht="12.75" outlineLevel="1">
      <c r="A39" s="5">
        <v>39152</v>
      </c>
      <c r="F39" s="12"/>
      <c r="G39" s="25"/>
      <c r="H39">
        <f t="shared" si="0"/>
        <v>0</v>
      </c>
      <c r="L39" s="12"/>
    </row>
    <row r="40" spans="1:12" ht="12.75" outlineLevel="1">
      <c r="A40" s="5">
        <v>39153</v>
      </c>
      <c r="F40" s="12"/>
      <c r="G40" s="25"/>
      <c r="H40">
        <f t="shared" si="0"/>
        <v>0</v>
      </c>
      <c r="L40" s="12"/>
    </row>
    <row r="41" spans="1:12" ht="12.75" outlineLevel="1">
      <c r="A41" s="5">
        <v>39154</v>
      </c>
      <c r="F41" s="12"/>
      <c r="G41" s="25"/>
      <c r="H41">
        <f t="shared" si="0"/>
        <v>0</v>
      </c>
      <c r="L41" s="12"/>
    </row>
    <row r="42" spans="1:12" ht="12.75" outlineLevel="1">
      <c r="A42" s="5">
        <v>39155</v>
      </c>
      <c r="F42" s="12"/>
      <c r="G42" s="25"/>
      <c r="H42">
        <f t="shared" si="0"/>
        <v>0</v>
      </c>
      <c r="L42" s="12"/>
    </row>
    <row r="43" spans="1:12" ht="12.75" outlineLevel="1">
      <c r="A43" s="5">
        <v>39156</v>
      </c>
      <c r="F43" s="12"/>
      <c r="G43" s="25"/>
      <c r="H43">
        <f t="shared" si="0"/>
        <v>0</v>
      </c>
      <c r="L43" s="12"/>
    </row>
    <row r="44" spans="1:12" ht="12.75" outlineLevel="1">
      <c r="A44" s="5">
        <v>39157</v>
      </c>
      <c r="F44" s="12"/>
      <c r="G44" s="25"/>
      <c r="H44">
        <f t="shared" si="0"/>
        <v>0</v>
      </c>
      <c r="L44" s="12"/>
    </row>
    <row r="45" spans="1:12" ht="12.75" outlineLevel="1">
      <c r="A45" s="5">
        <v>39158</v>
      </c>
      <c r="F45" s="12"/>
      <c r="G45" s="25"/>
      <c r="H45">
        <f t="shared" si="0"/>
        <v>0</v>
      </c>
      <c r="L45" s="12"/>
    </row>
    <row r="46" spans="1:12" ht="12.75" outlineLevel="1">
      <c r="A46" s="5">
        <v>39159</v>
      </c>
      <c r="F46" s="12"/>
      <c r="G46" s="25"/>
      <c r="H46">
        <f t="shared" si="0"/>
        <v>0</v>
      </c>
      <c r="L46" s="12"/>
    </row>
    <row r="47" spans="1:12" ht="12.75" outlineLevel="1">
      <c r="A47" s="5">
        <v>39160</v>
      </c>
      <c r="B47" s="3">
        <v>0.6875</v>
      </c>
      <c r="C47" s="14">
        <v>2847</v>
      </c>
      <c r="F47" s="12"/>
      <c r="G47" s="25"/>
      <c r="H47">
        <f>SUM(C47-C12)</f>
        <v>885.7</v>
      </c>
      <c r="L47" s="12"/>
    </row>
    <row r="48" spans="1:12" ht="12.75" outlineLevel="1">
      <c r="A48" s="5">
        <v>39161</v>
      </c>
      <c r="B48" s="3">
        <v>0.8347222222222223</v>
      </c>
      <c r="C48" s="14">
        <v>2878</v>
      </c>
      <c r="F48" s="12"/>
      <c r="G48" s="25"/>
      <c r="H48">
        <f t="shared" si="0"/>
        <v>31</v>
      </c>
      <c r="L48" s="12"/>
    </row>
    <row r="49" spans="1:12" ht="12.75" outlineLevel="1">
      <c r="A49" s="5">
        <v>39162</v>
      </c>
      <c r="B49" s="3">
        <v>0.9375</v>
      </c>
      <c r="C49" s="14">
        <v>2918.5</v>
      </c>
      <c r="F49" s="12"/>
      <c r="G49" s="25"/>
      <c r="H49">
        <f t="shared" si="0"/>
        <v>40.5</v>
      </c>
      <c r="L49" s="12"/>
    </row>
    <row r="50" spans="1:12" ht="12.75" outlineLevel="1">
      <c r="A50" s="5">
        <v>39163</v>
      </c>
      <c r="F50" s="12"/>
      <c r="G50" s="25"/>
      <c r="L50" s="12"/>
    </row>
    <row r="51" spans="1:12" ht="12.75" outlineLevel="1">
      <c r="A51" s="5">
        <v>39164</v>
      </c>
      <c r="B51" s="3">
        <v>0.7604166666666666</v>
      </c>
      <c r="C51" s="14">
        <v>2982.9</v>
      </c>
      <c r="F51" s="12"/>
      <c r="G51" s="25"/>
      <c r="H51">
        <f>SUM(C51-C49)</f>
        <v>64.40000000000009</v>
      </c>
      <c r="L51" s="12"/>
    </row>
    <row r="52" spans="1:12" ht="12.75" outlineLevel="1">
      <c r="A52" s="5">
        <v>39165</v>
      </c>
      <c r="B52" s="3">
        <v>0.782638888888889</v>
      </c>
      <c r="C52" s="14">
        <v>3013</v>
      </c>
      <c r="F52" s="12"/>
      <c r="G52" s="25"/>
      <c r="H52">
        <f t="shared" si="0"/>
        <v>30.09999999999991</v>
      </c>
      <c r="L52" s="12"/>
    </row>
    <row r="53" spans="1:12" ht="12.75" outlineLevel="1">
      <c r="A53" s="5">
        <v>39166</v>
      </c>
      <c r="B53" s="3">
        <v>0.7430555555555555</v>
      </c>
      <c r="C53" s="14">
        <v>3038.9</v>
      </c>
      <c r="F53" s="12"/>
      <c r="G53" s="25"/>
      <c r="H53">
        <f t="shared" si="0"/>
        <v>25.90000000000009</v>
      </c>
      <c r="L53" s="12"/>
    </row>
    <row r="54" spans="1:12" ht="12.75" outlineLevel="1">
      <c r="A54" s="5">
        <v>39167</v>
      </c>
      <c r="B54" s="3">
        <v>0.75</v>
      </c>
      <c r="C54" s="14">
        <v>3062.1</v>
      </c>
      <c r="F54" s="12"/>
      <c r="G54" s="25"/>
      <c r="H54">
        <f t="shared" si="0"/>
        <v>23.199999999999818</v>
      </c>
      <c r="L54" s="12"/>
    </row>
    <row r="55" spans="1:12" ht="12.75" outlineLevel="1">
      <c r="A55" s="5">
        <v>39168</v>
      </c>
      <c r="B55" s="3">
        <v>0.8923611111111112</v>
      </c>
      <c r="C55" s="14">
        <v>3085.1</v>
      </c>
      <c r="F55" s="12"/>
      <c r="G55" s="25"/>
      <c r="H55">
        <f t="shared" si="0"/>
        <v>23</v>
      </c>
      <c r="L55" s="12"/>
    </row>
    <row r="56" spans="1:12" ht="12.75" outlineLevel="1">
      <c r="A56" s="5">
        <v>39169</v>
      </c>
      <c r="F56" s="12"/>
      <c r="G56" s="25"/>
      <c r="L56" s="12"/>
    </row>
    <row r="57" spans="1:12" ht="12.75" outlineLevel="1">
      <c r="A57" s="5">
        <v>39170</v>
      </c>
      <c r="B57" s="3">
        <v>0.7708333333333334</v>
      </c>
      <c r="C57" s="14">
        <v>3104.8</v>
      </c>
      <c r="F57" s="12"/>
      <c r="G57" s="25"/>
      <c r="H57">
        <f>SUM(C57-C55)</f>
        <v>19.700000000000273</v>
      </c>
      <c r="L57" s="12"/>
    </row>
    <row r="58" spans="1:12" ht="12.75" outlineLevel="1">
      <c r="A58" s="5">
        <v>39171</v>
      </c>
      <c r="B58" s="3">
        <v>0.7638888888888888</v>
      </c>
      <c r="C58" s="14">
        <v>3126.4</v>
      </c>
      <c r="F58" s="12"/>
      <c r="G58" s="25"/>
      <c r="H58">
        <f t="shared" si="0"/>
        <v>21.59999999999991</v>
      </c>
      <c r="L58" s="12"/>
    </row>
    <row r="59" spans="1:12" ht="12.75">
      <c r="A59" s="5">
        <v>39172</v>
      </c>
      <c r="F59" s="12"/>
      <c r="G59" s="25"/>
      <c r="L59" s="12"/>
    </row>
    <row r="60" spans="1:12" ht="12.75" outlineLevel="1">
      <c r="A60" s="5">
        <v>39173</v>
      </c>
      <c r="B60" s="3">
        <v>0.84375</v>
      </c>
      <c r="C60" s="14">
        <v>3170.7</v>
      </c>
      <c r="F60" s="12"/>
      <c r="G60" s="25"/>
      <c r="H60">
        <f>SUM(C60-C58)</f>
        <v>44.29999999999973</v>
      </c>
      <c r="L60" s="12"/>
    </row>
    <row r="61" spans="1:12" ht="12.75" outlineLevel="1">
      <c r="A61" s="5">
        <v>39174</v>
      </c>
      <c r="B61" s="3">
        <v>0.7923611111111111</v>
      </c>
      <c r="C61" s="14">
        <v>3188.4</v>
      </c>
      <c r="F61" s="12"/>
      <c r="G61" s="25"/>
      <c r="H61">
        <f t="shared" si="0"/>
        <v>17.700000000000273</v>
      </c>
      <c r="L61" s="12"/>
    </row>
    <row r="62" spans="1:12" ht="12.75" outlineLevel="1">
      <c r="A62" s="5">
        <v>39175</v>
      </c>
      <c r="F62" s="12"/>
      <c r="G62" s="25"/>
      <c r="L62" s="12"/>
    </row>
    <row r="63" spans="1:12" ht="12.75" outlineLevel="1">
      <c r="A63" s="5">
        <v>39176</v>
      </c>
      <c r="F63" s="12"/>
      <c r="G63" s="25"/>
      <c r="H63">
        <f t="shared" si="0"/>
        <v>0</v>
      </c>
      <c r="L63" s="12"/>
    </row>
    <row r="64" spans="1:12" ht="12.75" outlineLevel="1">
      <c r="A64" s="5">
        <v>39177</v>
      </c>
      <c r="F64" s="12"/>
      <c r="G64" s="25"/>
      <c r="H64">
        <f t="shared" si="0"/>
        <v>0</v>
      </c>
      <c r="L64" s="12"/>
    </row>
    <row r="65" spans="1:12" ht="12.75" outlineLevel="1">
      <c r="A65" s="5">
        <v>39178</v>
      </c>
      <c r="F65" s="12"/>
      <c r="G65" s="25"/>
      <c r="H65">
        <f t="shared" si="0"/>
        <v>0</v>
      </c>
      <c r="L65" s="12"/>
    </row>
    <row r="66" spans="1:12" ht="12.75" outlineLevel="1">
      <c r="A66" s="5">
        <v>39179</v>
      </c>
      <c r="F66" s="12"/>
      <c r="G66" s="25"/>
      <c r="H66">
        <f t="shared" si="0"/>
        <v>0</v>
      </c>
      <c r="L66" s="12"/>
    </row>
    <row r="67" spans="1:12" ht="12.75" outlineLevel="1">
      <c r="A67" s="5">
        <v>39180</v>
      </c>
      <c r="F67" s="12"/>
      <c r="G67" s="25"/>
      <c r="H67">
        <f t="shared" si="0"/>
        <v>0</v>
      </c>
      <c r="L67" s="12"/>
    </row>
    <row r="68" spans="1:12" ht="12.75" outlineLevel="1">
      <c r="A68" s="5">
        <v>39181</v>
      </c>
      <c r="F68" s="12"/>
      <c r="G68" s="25"/>
      <c r="H68">
        <f t="shared" si="0"/>
        <v>0</v>
      </c>
      <c r="L68" s="12"/>
    </row>
    <row r="69" spans="1:12" ht="12.75" outlineLevel="1">
      <c r="A69" s="5">
        <v>39182</v>
      </c>
      <c r="F69" s="12"/>
      <c r="G69" s="25"/>
      <c r="H69">
        <f t="shared" si="0"/>
        <v>0</v>
      </c>
      <c r="L69" s="12"/>
    </row>
    <row r="70" spans="1:12" ht="12.75" outlineLevel="1">
      <c r="A70" s="5">
        <v>39183</v>
      </c>
      <c r="F70" s="12"/>
      <c r="G70" s="25"/>
      <c r="H70">
        <f t="shared" si="0"/>
        <v>0</v>
      </c>
      <c r="L70" s="12"/>
    </row>
    <row r="71" spans="1:12" ht="12.75" outlineLevel="1">
      <c r="A71" s="5">
        <v>39184</v>
      </c>
      <c r="F71" s="12"/>
      <c r="G71" s="25"/>
      <c r="H71">
        <f t="shared" si="0"/>
        <v>0</v>
      </c>
      <c r="L71" s="12"/>
    </row>
    <row r="72" spans="1:12" ht="12.75" outlineLevel="1">
      <c r="A72" s="5">
        <v>39185</v>
      </c>
      <c r="F72" s="12"/>
      <c r="G72" s="25"/>
      <c r="H72">
        <f t="shared" si="0"/>
        <v>0</v>
      </c>
      <c r="L72" s="12"/>
    </row>
    <row r="73" spans="1:12" ht="12.75" outlineLevel="1">
      <c r="A73" s="5">
        <v>39186</v>
      </c>
      <c r="F73" s="12"/>
      <c r="G73" s="25"/>
      <c r="H73">
        <f t="shared" si="0"/>
        <v>0</v>
      </c>
      <c r="L73" s="12"/>
    </row>
    <row r="74" spans="1:12" ht="12.75" outlineLevel="1">
      <c r="A74" s="5">
        <v>39187</v>
      </c>
      <c r="F74" s="12"/>
      <c r="G74" s="25"/>
      <c r="H74">
        <f t="shared" si="0"/>
        <v>0</v>
      </c>
      <c r="L74" s="12"/>
    </row>
    <row r="75" spans="1:12" ht="12.75" outlineLevel="1">
      <c r="A75" s="5">
        <v>39188</v>
      </c>
      <c r="F75" s="12"/>
      <c r="G75" s="25"/>
      <c r="H75">
        <f t="shared" si="0"/>
        <v>0</v>
      </c>
      <c r="L75" s="12"/>
    </row>
    <row r="76" spans="1:12" ht="12.75" outlineLevel="1">
      <c r="A76" s="5">
        <v>39189</v>
      </c>
      <c r="F76" s="12"/>
      <c r="G76" s="25"/>
      <c r="H76">
        <f aca="true" t="shared" si="1" ref="H76:H139">SUM(C76-C75)</f>
        <v>0</v>
      </c>
      <c r="L76" s="12"/>
    </row>
    <row r="77" spans="1:12" ht="12.75" outlineLevel="1">
      <c r="A77" s="5">
        <v>39190</v>
      </c>
      <c r="F77" s="12"/>
      <c r="G77" s="25"/>
      <c r="H77">
        <f t="shared" si="1"/>
        <v>0</v>
      </c>
      <c r="L77" s="12"/>
    </row>
    <row r="78" spans="1:12" ht="12.75" outlineLevel="1">
      <c r="A78" s="5">
        <v>39191</v>
      </c>
      <c r="F78" s="12"/>
      <c r="G78" s="25"/>
      <c r="H78">
        <f t="shared" si="1"/>
        <v>0</v>
      </c>
      <c r="L78" s="12"/>
    </row>
    <row r="79" spans="1:12" ht="12.75" outlineLevel="1">
      <c r="A79" s="5">
        <v>39192</v>
      </c>
      <c r="F79" s="12"/>
      <c r="G79" s="25"/>
      <c r="H79">
        <f t="shared" si="1"/>
        <v>0</v>
      </c>
      <c r="L79" s="12"/>
    </row>
    <row r="80" spans="1:12" ht="12.75" outlineLevel="1">
      <c r="A80" s="5">
        <v>39193</v>
      </c>
      <c r="F80" s="12"/>
      <c r="G80" s="25"/>
      <c r="H80">
        <f t="shared" si="1"/>
        <v>0</v>
      </c>
      <c r="L80" s="12"/>
    </row>
    <row r="81" spans="1:12" ht="12.75" outlineLevel="1">
      <c r="A81" s="5">
        <v>39194</v>
      </c>
      <c r="F81" s="12"/>
      <c r="G81" s="25"/>
      <c r="H81">
        <f t="shared" si="1"/>
        <v>0</v>
      </c>
      <c r="L81" s="12"/>
    </row>
    <row r="82" spans="1:12" ht="12.75" outlineLevel="1">
      <c r="A82" s="5">
        <v>39195</v>
      </c>
      <c r="F82" s="12"/>
      <c r="G82" s="25"/>
      <c r="H82">
        <f t="shared" si="1"/>
        <v>0</v>
      </c>
      <c r="L82" s="12"/>
    </row>
    <row r="83" spans="1:12" ht="12.75" outlineLevel="1">
      <c r="A83" s="5">
        <v>39196</v>
      </c>
      <c r="F83" s="12"/>
      <c r="G83" s="25"/>
      <c r="H83">
        <f t="shared" si="1"/>
        <v>0</v>
      </c>
      <c r="L83" s="12"/>
    </row>
    <row r="84" spans="1:12" ht="12.75" outlineLevel="1">
      <c r="A84" s="5">
        <v>39197</v>
      </c>
      <c r="F84" s="12"/>
      <c r="G84" s="25"/>
      <c r="H84">
        <f t="shared" si="1"/>
        <v>0</v>
      </c>
      <c r="L84" s="12"/>
    </row>
    <row r="85" spans="1:12" ht="12.75" outlineLevel="1">
      <c r="A85" s="5">
        <v>39198</v>
      </c>
      <c r="F85" s="12"/>
      <c r="G85" s="25"/>
      <c r="H85">
        <f t="shared" si="1"/>
        <v>0</v>
      </c>
      <c r="L85" s="12"/>
    </row>
    <row r="86" spans="1:12" ht="12.75" outlineLevel="1">
      <c r="A86" s="5">
        <v>39199</v>
      </c>
      <c r="F86" s="12"/>
      <c r="G86" s="25"/>
      <c r="H86">
        <f t="shared" si="1"/>
        <v>0</v>
      </c>
      <c r="L86" s="12"/>
    </row>
    <row r="87" spans="1:12" ht="12.75" outlineLevel="1">
      <c r="A87" s="5">
        <v>39200</v>
      </c>
      <c r="F87" s="12"/>
      <c r="G87" s="25"/>
      <c r="H87">
        <f t="shared" si="1"/>
        <v>0</v>
      </c>
      <c r="L87" s="12"/>
    </row>
    <row r="88" spans="1:12" ht="12.75" outlineLevel="1">
      <c r="A88" s="5">
        <v>39201</v>
      </c>
      <c r="F88" s="12"/>
      <c r="G88" s="25"/>
      <c r="H88">
        <f t="shared" si="1"/>
        <v>0</v>
      </c>
      <c r="L88" s="12"/>
    </row>
    <row r="89" spans="1:12" ht="12.75">
      <c r="A89" s="5">
        <v>39202</v>
      </c>
      <c r="F89" s="12"/>
      <c r="G89" s="25"/>
      <c r="H89">
        <f t="shared" si="1"/>
        <v>0</v>
      </c>
      <c r="L89" s="12"/>
    </row>
    <row r="90" spans="1:12" ht="12.75" outlineLevel="1">
      <c r="A90" s="5">
        <v>39203</v>
      </c>
      <c r="F90" s="12"/>
      <c r="G90" s="25"/>
      <c r="H90">
        <f t="shared" si="1"/>
        <v>0</v>
      </c>
      <c r="L90" s="12"/>
    </row>
    <row r="91" spans="1:12" ht="12.75" outlineLevel="1">
      <c r="A91" s="5">
        <v>39204</v>
      </c>
      <c r="F91" s="12"/>
      <c r="G91" s="25"/>
      <c r="H91">
        <f t="shared" si="1"/>
        <v>0</v>
      </c>
      <c r="L91" s="12"/>
    </row>
    <row r="92" spans="1:12" ht="12.75" outlineLevel="1">
      <c r="A92" s="5">
        <v>39205</v>
      </c>
      <c r="F92" s="12"/>
      <c r="G92" s="25"/>
      <c r="H92">
        <f t="shared" si="1"/>
        <v>0</v>
      </c>
      <c r="L92" s="12"/>
    </row>
    <row r="93" spans="1:12" ht="12.75" outlineLevel="1">
      <c r="A93" s="5">
        <v>39206</v>
      </c>
      <c r="F93" s="12"/>
      <c r="G93" s="25"/>
      <c r="H93">
        <f t="shared" si="1"/>
        <v>0</v>
      </c>
      <c r="L93" s="12"/>
    </row>
    <row r="94" spans="1:12" ht="12.75" outlineLevel="1">
      <c r="A94" s="5">
        <v>39207</v>
      </c>
      <c r="F94" s="12"/>
      <c r="G94" s="25"/>
      <c r="H94">
        <f t="shared" si="1"/>
        <v>0</v>
      </c>
      <c r="L94" s="12"/>
    </row>
    <row r="95" spans="1:12" ht="12.75" outlineLevel="1">
      <c r="A95" s="5">
        <v>39208</v>
      </c>
      <c r="F95" s="12"/>
      <c r="G95" s="25"/>
      <c r="H95">
        <f t="shared" si="1"/>
        <v>0</v>
      </c>
      <c r="L95" s="12"/>
    </row>
    <row r="96" spans="1:12" ht="12.75" outlineLevel="1">
      <c r="A96" s="5">
        <v>39209</v>
      </c>
      <c r="F96" s="12"/>
      <c r="G96" s="25"/>
      <c r="H96">
        <f t="shared" si="1"/>
        <v>0</v>
      </c>
      <c r="L96" s="12"/>
    </row>
    <row r="97" spans="1:12" ht="12.75" outlineLevel="1">
      <c r="A97" s="5">
        <v>39210</v>
      </c>
      <c r="F97" s="12"/>
      <c r="G97" s="25"/>
      <c r="H97">
        <f t="shared" si="1"/>
        <v>0</v>
      </c>
      <c r="L97" s="12"/>
    </row>
    <row r="98" spans="1:12" ht="12.75" outlineLevel="1">
      <c r="A98" s="5">
        <v>39211</v>
      </c>
      <c r="F98" s="12"/>
      <c r="G98" s="25"/>
      <c r="H98">
        <f t="shared" si="1"/>
        <v>0</v>
      </c>
      <c r="L98" s="12"/>
    </row>
    <row r="99" spans="1:12" ht="12.75" outlineLevel="1">
      <c r="A99" s="5">
        <v>39212</v>
      </c>
      <c r="F99" s="12"/>
      <c r="G99" s="25"/>
      <c r="H99">
        <f t="shared" si="1"/>
        <v>0</v>
      </c>
      <c r="L99" s="12"/>
    </row>
    <row r="100" spans="1:12" ht="12.75" outlineLevel="1">
      <c r="A100" s="5">
        <v>39213</v>
      </c>
      <c r="F100" s="12"/>
      <c r="G100" s="25"/>
      <c r="H100">
        <f t="shared" si="1"/>
        <v>0</v>
      </c>
      <c r="L100" s="12"/>
    </row>
    <row r="101" spans="1:12" ht="12.75" outlineLevel="1">
      <c r="A101" s="5">
        <v>39214</v>
      </c>
      <c r="F101" s="12"/>
      <c r="G101" s="25"/>
      <c r="H101">
        <f t="shared" si="1"/>
        <v>0</v>
      </c>
      <c r="L101" s="12"/>
    </row>
    <row r="102" spans="1:12" ht="12.75" outlineLevel="1">
      <c r="A102" s="5">
        <v>39215</v>
      </c>
      <c r="B102" s="3">
        <v>0.875</v>
      </c>
      <c r="C102" s="14">
        <v>3780</v>
      </c>
      <c r="D102" s="1">
        <v>1646.5</v>
      </c>
      <c r="F102" s="12"/>
      <c r="G102" s="25"/>
      <c r="H102">
        <f>SUM(C102-C61)</f>
        <v>591.5999999999999</v>
      </c>
      <c r="L102" s="12"/>
    </row>
    <row r="103" spans="1:12" ht="12.75" outlineLevel="1">
      <c r="A103" s="5">
        <v>39216</v>
      </c>
      <c r="F103" s="12"/>
      <c r="G103" s="25"/>
      <c r="H103">
        <f t="shared" si="1"/>
        <v>-3780</v>
      </c>
      <c r="L103" s="12"/>
    </row>
    <row r="104" spans="1:12" ht="12.75" outlineLevel="1">
      <c r="A104" s="5">
        <v>39217</v>
      </c>
      <c r="F104" s="12"/>
      <c r="G104" s="25"/>
      <c r="H104">
        <f t="shared" si="1"/>
        <v>0</v>
      </c>
      <c r="L104" s="12"/>
    </row>
    <row r="105" spans="1:12" ht="12.75" outlineLevel="1">
      <c r="A105" s="5">
        <v>39218</v>
      </c>
      <c r="F105" s="12"/>
      <c r="G105" s="25"/>
      <c r="H105">
        <f t="shared" si="1"/>
        <v>0</v>
      </c>
      <c r="L105" s="12"/>
    </row>
    <row r="106" spans="1:12" ht="12.75" outlineLevel="1">
      <c r="A106" s="5">
        <v>39219</v>
      </c>
      <c r="F106" s="12"/>
      <c r="G106" s="25"/>
      <c r="H106">
        <f t="shared" si="1"/>
        <v>0</v>
      </c>
      <c r="L106" s="12"/>
    </row>
    <row r="107" spans="1:12" ht="12.75" outlineLevel="1">
      <c r="A107" s="5">
        <v>39220</v>
      </c>
      <c r="F107" s="12"/>
      <c r="G107" s="25"/>
      <c r="H107">
        <f t="shared" si="1"/>
        <v>0</v>
      </c>
      <c r="L107" s="12"/>
    </row>
    <row r="108" spans="1:12" ht="12.75" outlineLevel="1">
      <c r="A108" s="5">
        <v>39221</v>
      </c>
      <c r="F108" s="12"/>
      <c r="G108" s="25"/>
      <c r="H108">
        <f t="shared" si="1"/>
        <v>0</v>
      </c>
      <c r="L108" s="12"/>
    </row>
    <row r="109" spans="1:12" ht="12.75" outlineLevel="1">
      <c r="A109" s="5">
        <v>39222</v>
      </c>
      <c r="F109" s="12"/>
      <c r="G109" s="25"/>
      <c r="H109">
        <f t="shared" si="1"/>
        <v>0</v>
      </c>
      <c r="L109" s="12"/>
    </row>
    <row r="110" spans="1:12" ht="12.75" outlineLevel="1">
      <c r="A110" s="5">
        <v>39223</v>
      </c>
      <c r="F110" s="12"/>
      <c r="G110" s="25"/>
      <c r="H110">
        <f t="shared" si="1"/>
        <v>0</v>
      </c>
      <c r="L110" s="12"/>
    </row>
    <row r="111" spans="1:12" ht="12.75" outlineLevel="1">
      <c r="A111" s="5">
        <v>39224</v>
      </c>
      <c r="F111" s="12"/>
      <c r="G111" s="25"/>
      <c r="H111">
        <f t="shared" si="1"/>
        <v>0</v>
      </c>
      <c r="L111" s="12"/>
    </row>
    <row r="112" spans="1:12" ht="12.75" outlineLevel="1">
      <c r="A112" s="5">
        <v>39225</v>
      </c>
      <c r="F112" s="12"/>
      <c r="G112" s="25"/>
      <c r="H112">
        <f t="shared" si="1"/>
        <v>0</v>
      </c>
      <c r="L112" s="12"/>
    </row>
    <row r="113" spans="1:12" ht="12.75" outlineLevel="1">
      <c r="A113" s="5">
        <v>39226</v>
      </c>
      <c r="F113" s="12"/>
      <c r="G113" s="25"/>
      <c r="H113">
        <f t="shared" si="1"/>
        <v>0</v>
      </c>
      <c r="L113" s="12"/>
    </row>
    <row r="114" spans="1:12" ht="12.75" outlineLevel="1">
      <c r="A114" s="5">
        <v>39227</v>
      </c>
      <c r="F114" s="12"/>
      <c r="G114" s="25"/>
      <c r="H114">
        <f t="shared" si="1"/>
        <v>0</v>
      </c>
      <c r="L114" s="12"/>
    </row>
    <row r="115" spans="1:12" ht="12.75" outlineLevel="1">
      <c r="A115" s="5">
        <v>39228</v>
      </c>
      <c r="F115" s="12"/>
      <c r="G115" s="25"/>
      <c r="H115">
        <f t="shared" si="1"/>
        <v>0</v>
      </c>
      <c r="L115" s="12"/>
    </row>
    <row r="116" spans="1:12" ht="12.75" outlineLevel="1">
      <c r="A116" s="5">
        <v>39229</v>
      </c>
      <c r="F116" s="12"/>
      <c r="G116" s="25"/>
      <c r="H116">
        <f t="shared" si="1"/>
        <v>0</v>
      </c>
      <c r="L116" s="12"/>
    </row>
    <row r="117" spans="1:12" ht="12.75" outlineLevel="1">
      <c r="A117" s="5">
        <v>39230</v>
      </c>
      <c r="F117" s="12"/>
      <c r="G117" s="25"/>
      <c r="H117">
        <f t="shared" si="1"/>
        <v>0</v>
      </c>
      <c r="L117" s="12"/>
    </row>
    <row r="118" spans="1:12" ht="12.75" outlineLevel="1">
      <c r="A118" s="5">
        <v>39231</v>
      </c>
      <c r="F118" s="12"/>
      <c r="G118" s="25"/>
      <c r="H118">
        <f t="shared" si="1"/>
        <v>0</v>
      </c>
      <c r="L118" s="12"/>
    </row>
    <row r="119" spans="1:12" ht="12.75" outlineLevel="1">
      <c r="A119" s="5">
        <v>39232</v>
      </c>
      <c r="F119" s="12"/>
      <c r="G119" s="25"/>
      <c r="H119">
        <f t="shared" si="1"/>
        <v>0</v>
      </c>
      <c r="L119" s="12"/>
    </row>
    <row r="120" spans="1:12" ht="12.75">
      <c r="A120" s="5">
        <v>39233</v>
      </c>
      <c r="F120" s="12"/>
      <c r="G120" s="25"/>
      <c r="H120">
        <f t="shared" si="1"/>
        <v>0</v>
      </c>
      <c r="L120" s="12"/>
    </row>
    <row r="121" spans="1:12" ht="12.75" outlineLevel="1">
      <c r="A121" s="5">
        <v>39234</v>
      </c>
      <c r="F121" s="12"/>
      <c r="G121" s="25"/>
      <c r="H121">
        <f t="shared" si="1"/>
        <v>0</v>
      </c>
      <c r="L121" s="12"/>
    </row>
    <row r="122" spans="1:12" ht="12.75" outlineLevel="1">
      <c r="A122" s="5">
        <v>39235</v>
      </c>
      <c r="F122" s="12"/>
      <c r="G122" s="25"/>
      <c r="H122">
        <f t="shared" si="1"/>
        <v>0</v>
      </c>
      <c r="L122" s="12"/>
    </row>
    <row r="123" spans="1:12" ht="12.75" outlineLevel="1">
      <c r="A123" s="5">
        <v>39236</v>
      </c>
      <c r="F123" s="12"/>
      <c r="G123" s="25"/>
      <c r="H123">
        <f t="shared" si="1"/>
        <v>0</v>
      </c>
      <c r="L123" s="12"/>
    </row>
    <row r="124" spans="1:12" ht="12.75" outlineLevel="1">
      <c r="A124" s="5">
        <v>39237</v>
      </c>
      <c r="F124" s="12"/>
      <c r="G124" s="25"/>
      <c r="H124">
        <f t="shared" si="1"/>
        <v>0</v>
      </c>
      <c r="L124" s="12"/>
    </row>
    <row r="125" spans="1:12" ht="12.75" outlineLevel="1">
      <c r="A125" s="5">
        <v>39238</v>
      </c>
      <c r="F125" s="12"/>
      <c r="G125" s="25"/>
      <c r="H125">
        <f t="shared" si="1"/>
        <v>0</v>
      </c>
      <c r="L125" s="12"/>
    </row>
    <row r="126" spans="1:12" ht="12.75" outlineLevel="1">
      <c r="A126" s="5">
        <v>39239</v>
      </c>
      <c r="F126" s="12"/>
      <c r="G126" s="25"/>
      <c r="H126">
        <f t="shared" si="1"/>
        <v>0</v>
      </c>
      <c r="L126" s="12"/>
    </row>
    <row r="127" spans="1:12" ht="12.75" outlineLevel="1">
      <c r="A127" s="5">
        <v>39240</v>
      </c>
      <c r="F127" s="12"/>
      <c r="G127" s="25"/>
      <c r="H127">
        <f t="shared" si="1"/>
        <v>0</v>
      </c>
      <c r="L127" s="12"/>
    </row>
    <row r="128" spans="1:12" ht="12.75" outlineLevel="1">
      <c r="A128" s="5">
        <v>39241</v>
      </c>
      <c r="F128" s="12"/>
      <c r="G128" s="25"/>
      <c r="H128">
        <f t="shared" si="1"/>
        <v>0</v>
      </c>
      <c r="L128" s="12"/>
    </row>
    <row r="129" spans="1:12" ht="12.75" outlineLevel="1">
      <c r="A129" s="5">
        <v>39242</v>
      </c>
      <c r="F129" s="12"/>
      <c r="G129" s="25"/>
      <c r="H129">
        <f t="shared" si="1"/>
        <v>0</v>
      </c>
      <c r="L129" s="12"/>
    </row>
    <row r="130" spans="1:12" ht="12.75" outlineLevel="1">
      <c r="A130" s="5">
        <v>39243</v>
      </c>
      <c r="F130" s="12"/>
      <c r="G130" s="25"/>
      <c r="H130">
        <f t="shared" si="1"/>
        <v>0</v>
      </c>
      <c r="L130" s="12"/>
    </row>
    <row r="131" spans="1:12" ht="12.75" outlineLevel="1">
      <c r="A131" s="5">
        <v>39244</v>
      </c>
      <c r="F131" s="12"/>
      <c r="G131" s="25"/>
      <c r="H131">
        <f t="shared" si="1"/>
        <v>0</v>
      </c>
      <c r="L131" s="12"/>
    </row>
    <row r="132" spans="1:12" ht="12.75" outlineLevel="1">
      <c r="A132" s="5">
        <v>39245</v>
      </c>
      <c r="F132" s="12"/>
      <c r="G132" s="25"/>
      <c r="H132">
        <f t="shared" si="1"/>
        <v>0</v>
      </c>
      <c r="L132" s="12"/>
    </row>
    <row r="133" spans="1:12" ht="12.75" outlineLevel="1">
      <c r="A133" s="5">
        <v>39246</v>
      </c>
      <c r="F133" s="12"/>
      <c r="G133" s="25"/>
      <c r="H133">
        <f t="shared" si="1"/>
        <v>0</v>
      </c>
      <c r="L133" s="12"/>
    </row>
    <row r="134" spans="1:12" ht="12.75" outlineLevel="1">
      <c r="A134" s="5">
        <v>39247</v>
      </c>
      <c r="F134" s="12"/>
      <c r="G134" s="25"/>
      <c r="H134">
        <f t="shared" si="1"/>
        <v>0</v>
      </c>
      <c r="L134" s="12"/>
    </row>
    <row r="135" spans="1:12" ht="12.75" outlineLevel="1">
      <c r="A135" s="5">
        <v>39248</v>
      </c>
      <c r="F135" s="12"/>
      <c r="G135" s="25"/>
      <c r="H135">
        <f t="shared" si="1"/>
        <v>0</v>
      </c>
      <c r="L135" s="12"/>
    </row>
    <row r="136" spans="1:12" ht="12.75" outlineLevel="1">
      <c r="A136" s="5">
        <v>39249</v>
      </c>
      <c r="F136" s="12"/>
      <c r="G136" s="25"/>
      <c r="H136">
        <f t="shared" si="1"/>
        <v>0</v>
      </c>
      <c r="L136" s="12"/>
    </row>
    <row r="137" spans="1:12" ht="12.75" outlineLevel="1">
      <c r="A137" s="5">
        <v>39250</v>
      </c>
      <c r="F137" s="12"/>
      <c r="G137" s="25"/>
      <c r="H137">
        <f t="shared" si="1"/>
        <v>0</v>
      </c>
      <c r="L137" s="12"/>
    </row>
    <row r="138" spans="1:12" ht="12.75" outlineLevel="1">
      <c r="A138" s="5">
        <v>39251</v>
      </c>
      <c r="F138" s="12"/>
      <c r="G138" s="25"/>
      <c r="H138">
        <f t="shared" si="1"/>
        <v>0</v>
      </c>
      <c r="L138" s="12"/>
    </row>
    <row r="139" spans="1:12" ht="12.75" outlineLevel="1">
      <c r="A139" s="5">
        <v>39252</v>
      </c>
      <c r="F139" s="12"/>
      <c r="G139" s="25"/>
      <c r="H139">
        <f t="shared" si="1"/>
        <v>0</v>
      </c>
      <c r="L139" s="12"/>
    </row>
    <row r="140" spans="1:12" ht="12.75" outlineLevel="1">
      <c r="A140" s="5">
        <v>39253</v>
      </c>
      <c r="F140" s="12"/>
      <c r="G140" s="25"/>
      <c r="H140">
        <f aca="true" t="shared" si="2" ref="H140:H202">SUM(C140-C139)</f>
        <v>0</v>
      </c>
      <c r="L140" s="12"/>
    </row>
    <row r="141" spans="1:12" ht="12.75" outlineLevel="1">
      <c r="A141" s="5">
        <v>39254</v>
      </c>
      <c r="F141" s="12"/>
      <c r="G141" s="25"/>
      <c r="H141">
        <f t="shared" si="2"/>
        <v>0</v>
      </c>
      <c r="L141" s="12"/>
    </row>
    <row r="142" spans="1:12" ht="12.75" outlineLevel="1">
      <c r="A142" s="5">
        <v>39255</v>
      </c>
      <c r="F142" s="12"/>
      <c r="G142" s="25"/>
      <c r="H142">
        <f t="shared" si="2"/>
        <v>0</v>
      </c>
      <c r="L142" s="12"/>
    </row>
    <row r="143" spans="1:12" ht="12.75" outlineLevel="1">
      <c r="A143" s="5">
        <v>39256</v>
      </c>
      <c r="F143" s="12"/>
      <c r="G143" s="25"/>
      <c r="H143">
        <f t="shared" si="2"/>
        <v>0</v>
      </c>
      <c r="L143" s="12"/>
    </row>
    <row r="144" spans="1:12" ht="12.75" outlineLevel="1">
      <c r="A144" s="5">
        <v>39257</v>
      </c>
      <c r="F144" s="12"/>
      <c r="G144" s="25"/>
      <c r="H144">
        <f t="shared" si="2"/>
        <v>0</v>
      </c>
      <c r="L144" s="12"/>
    </row>
    <row r="145" spans="1:12" ht="12.75" outlineLevel="1">
      <c r="A145" s="5">
        <v>39258</v>
      </c>
      <c r="F145" s="12"/>
      <c r="G145" s="25"/>
      <c r="H145">
        <f t="shared" si="2"/>
        <v>0</v>
      </c>
      <c r="L145" s="12"/>
    </row>
    <row r="146" spans="1:12" ht="12.75" outlineLevel="1">
      <c r="A146" s="5">
        <v>39259</v>
      </c>
      <c r="F146" s="12"/>
      <c r="G146" s="25"/>
      <c r="H146">
        <f t="shared" si="2"/>
        <v>0</v>
      </c>
      <c r="L146" s="12"/>
    </row>
    <row r="147" spans="1:12" ht="12.75" outlineLevel="1">
      <c r="A147" s="5">
        <v>39260</v>
      </c>
      <c r="F147" s="12"/>
      <c r="G147" s="25"/>
      <c r="H147">
        <f t="shared" si="2"/>
        <v>0</v>
      </c>
      <c r="L147" s="12"/>
    </row>
    <row r="148" spans="1:12" ht="12.75" outlineLevel="1">
      <c r="A148" s="5">
        <v>39261</v>
      </c>
      <c r="F148" s="12"/>
      <c r="G148" s="25"/>
      <c r="H148">
        <f t="shared" si="2"/>
        <v>0</v>
      </c>
      <c r="L148" s="12"/>
    </row>
    <row r="149" spans="1:12" ht="12.75" outlineLevel="1">
      <c r="A149" s="5">
        <v>39262</v>
      </c>
      <c r="F149" s="12"/>
      <c r="G149" s="25"/>
      <c r="H149">
        <f t="shared" si="2"/>
        <v>0</v>
      </c>
      <c r="L149" s="12"/>
    </row>
    <row r="150" spans="1:12" ht="12.75">
      <c r="A150" s="5">
        <v>39263</v>
      </c>
      <c r="F150" s="12"/>
      <c r="G150" s="25"/>
      <c r="H150">
        <f t="shared" si="2"/>
        <v>0</v>
      </c>
      <c r="L150" s="12"/>
    </row>
    <row r="151" spans="1:12" ht="12.75" outlineLevel="1">
      <c r="A151" s="5">
        <v>39264</v>
      </c>
      <c r="F151" s="12"/>
      <c r="G151" s="25"/>
      <c r="H151">
        <f t="shared" si="2"/>
        <v>0</v>
      </c>
      <c r="L151" s="12"/>
    </row>
    <row r="152" spans="1:12" ht="12.75" outlineLevel="1">
      <c r="A152" s="5">
        <v>39265</v>
      </c>
      <c r="F152" s="12"/>
      <c r="G152" s="25"/>
      <c r="H152">
        <f t="shared" si="2"/>
        <v>0</v>
      </c>
      <c r="L152" s="12"/>
    </row>
    <row r="153" spans="1:12" ht="12.75" outlineLevel="1">
      <c r="A153" s="5">
        <v>39266</v>
      </c>
      <c r="F153" s="12"/>
      <c r="G153" s="25"/>
      <c r="H153">
        <f t="shared" si="2"/>
        <v>0</v>
      </c>
      <c r="L153" s="12"/>
    </row>
    <row r="154" spans="1:12" ht="12.75" outlineLevel="1">
      <c r="A154" s="5">
        <v>39267</v>
      </c>
      <c r="F154" s="12"/>
      <c r="G154" s="25"/>
      <c r="H154">
        <f t="shared" si="2"/>
        <v>0</v>
      </c>
      <c r="L154" s="12"/>
    </row>
    <row r="155" spans="1:12" ht="12.75" outlineLevel="1">
      <c r="A155" s="5">
        <v>39268</v>
      </c>
      <c r="F155" s="12"/>
      <c r="G155" s="25"/>
      <c r="H155">
        <f t="shared" si="2"/>
        <v>0</v>
      </c>
      <c r="L155" s="12"/>
    </row>
    <row r="156" spans="1:12" ht="12.75" outlineLevel="1">
      <c r="A156" s="5">
        <v>39269</v>
      </c>
      <c r="F156" s="12"/>
      <c r="G156" s="25"/>
      <c r="H156">
        <f t="shared" si="2"/>
        <v>0</v>
      </c>
      <c r="L156" s="12"/>
    </row>
    <row r="157" spans="1:12" ht="12.75" outlineLevel="1">
      <c r="A157" s="5">
        <v>39270</v>
      </c>
      <c r="F157" s="12"/>
      <c r="G157" s="25"/>
      <c r="H157">
        <f t="shared" si="2"/>
        <v>0</v>
      </c>
      <c r="L157" s="12"/>
    </row>
    <row r="158" spans="1:12" ht="12.75" outlineLevel="1">
      <c r="A158" s="5">
        <v>39271</v>
      </c>
      <c r="F158" s="12"/>
      <c r="G158" s="25"/>
      <c r="H158">
        <f t="shared" si="2"/>
        <v>0</v>
      </c>
      <c r="L158" s="12"/>
    </row>
    <row r="159" spans="1:12" ht="12.75" outlineLevel="1">
      <c r="A159" s="5">
        <v>39272</v>
      </c>
      <c r="F159" s="12"/>
      <c r="G159" s="25"/>
      <c r="H159">
        <f t="shared" si="2"/>
        <v>0</v>
      </c>
      <c r="L159" s="12"/>
    </row>
    <row r="160" spans="1:12" ht="12.75" outlineLevel="1">
      <c r="A160" s="5">
        <v>39273</v>
      </c>
      <c r="F160" s="12"/>
      <c r="G160" s="25"/>
      <c r="H160">
        <f t="shared" si="2"/>
        <v>0</v>
      </c>
      <c r="L160" s="12"/>
    </row>
    <row r="161" spans="1:12" ht="12.75" outlineLevel="1">
      <c r="A161" s="5">
        <v>39274</v>
      </c>
      <c r="F161" s="12"/>
      <c r="G161" s="25"/>
      <c r="H161">
        <f t="shared" si="2"/>
        <v>0</v>
      </c>
      <c r="L161" s="12"/>
    </row>
    <row r="162" spans="1:12" ht="12.75" outlineLevel="1">
      <c r="A162" s="5">
        <v>39275</v>
      </c>
      <c r="F162" s="12"/>
      <c r="G162" s="25"/>
      <c r="H162">
        <f t="shared" si="2"/>
        <v>0</v>
      </c>
      <c r="L162" s="12"/>
    </row>
    <row r="163" spans="1:12" ht="12.75" outlineLevel="1">
      <c r="A163" s="5">
        <v>39276</v>
      </c>
      <c r="F163" s="12"/>
      <c r="G163" s="25"/>
      <c r="H163">
        <f t="shared" si="2"/>
        <v>0</v>
      </c>
      <c r="L163" s="12"/>
    </row>
    <row r="164" spans="1:12" ht="12.75" outlineLevel="1">
      <c r="A164" s="5">
        <v>39277</v>
      </c>
      <c r="F164" s="12"/>
      <c r="G164" s="25"/>
      <c r="H164">
        <f t="shared" si="2"/>
        <v>0</v>
      </c>
      <c r="L164" s="12"/>
    </row>
    <row r="165" spans="1:12" ht="12.75" outlineLevel="1">
      <c r="A165" s="5">
        <v>39278</v>
      </c>
      <c r="F165" s="12"/>
      <c r="G165" s="25"/>
      <c r="H165">
        <f t="shared" si="2"/>
        <v>0</v>
      </c>
      <c r="L165" s="12"/>
    </row>
    <row r="166" spans="1:12" ht="12.75" outlineLevel="1">
      <c r="A166" s="5">
        <v>39279</v>
      </c>
      <c r="F166" s="12"/>
      <c r="G166" s="25"/>
      <c r="H166">
        <f t="shared" si="2"/>
        <v>0</v>
      </c>
      <c r="L166" s="12"/>
    </row>
    <row r="167" spans="1:12" ht="12.75" outlineLevel="1">
      <c r="A167" s="5">
        <v>39280</v>
      </c>
      <c r="F167" s="12"/>
      <c r="G167" s="25"/>
      <c r="H167">
        <f t="shared" si="2"/>
        <v>0</v>
      </c>
      <c r="L167" s="12"/>
    </row>
    <row r="168" spans="1:12" ht="12.75" outlineLevel="1">
      <c r="A168" s="5">
        <v>39281</v>
      </c>
      <c r="F168" s="12"/>
      <c r="G168" s="25"/>
      <c r="H168">
        <f t="shared" si="2"/>
        <v>0</v>
      </c>
      <c r="L168" s="12"/>
    </row>
    <row r="169" spans="1:12" ht="12.75" outlineLevel="1">
      <c r="A169" s="5">
        <v>39282</v>
      </c>
      <c r="F169" s="12"/>
      <c r="G169" s="25"/>
      <c r="H169">
        <f t="shared" si="2"/>
        <v>0</v>
      </c>
      <c r="L169" s="12"/>
    </row>
    <row r="170" spans="1:12" ht="12.75" outlineLevel="1">
      <c r="A170" s="5">
        <v>39283</v>
      </c>
      <c r="F170" s="12"/>
      <c r="G170" s="25"/>
      <c r="H170">
        <f t="shared" si="2"/>
        <v>0</v>
      </c>
      <c r="L170" s="12"/>
    </row>
    <row r="171" spans="1:12" ht="12.75" outlineLevel="1">
      <c r="A171" s="5">
        <v>39284</v>
      </c>
      <c r="F171" s="12"/>
      <c r="G171" s="25"/>
      <c r="H171">
        <f t="shared" si="2"/>
        <v>0</v>
      </c>
      <c r="L171" s="12"/>
    </row>
    <row r="172" spans="1:12" ht="12.75" outlineLevel="1">
      <c r="A172" s="5">
        <v>39285</v>
      </c>
      <c r="F172" s="12"/>
      <c r="G172" s="25"/>
      <c r="H172">
        <f t="shared" si="2"/>
        <v>0</v>
      </c>
      <c r="L172" s="12"/>
    </row>
    <row r="173" spans="1:12" ht="12.75" outlineLevel="1">
      <c r="A173" s="5">
        <v>39286</v>
      </c>
      <c r="F173" s="12"/>
      <c r="G173" s="25"/>
      <c r="H173">
        <f t="shared" si="2"/>
        <v>0</v>
      </c>
      <c r="L173" s="12"/>
    </row>
    <row r="174" spans="1:12" ht="12.75" outlineLevel="1">
      <c r="A174" s="5">
        <v>39287</v>
      </c>
      <c r="F174" s="12"/>
      <c r="G174" s="25"/>
      <c r="H174">
        <f t="shared" si="2"/>
        <v>0</v>
      </c>
      <c r="L174" s="12"/>
    </row>
    <row r="175" spans="1:12" ht="12.75" outlineLevel="1">
      <c r="A175" s="5">
        <v>39288</v>
      </c>
      <c r="F175" s="12"/>
      <c r="G175" s="25"/>
      <c r="H175">
        <f t="shared" si="2"/>
        <v>0</v>
      </c>
      <c r="L175" s="12"/>
    </row>
    <row r="176" spans="1:12" ht="12.75" outlineLevel="1">
      <c r="A176" s="5">
        <v>39289</v>
      </c>
      <c r="F176" s="12"/>
      <c r="G176" s="25"/>
      <c r="H176">
        <f t="shared" si="2"/>
        <v>0</v>
      </c>
      <c r="L176" s="12"/>
    </row>
    <row r="177" spans="1:12" ht="12.75" outlineLevel="1">
      <c r="A177" s="5">
        <v>39290</v>
      </c>
      <c r="F177" s="12"/>
      <c r="G177" s="25"/>
      <c r="H177">
        <f t="shared" si="2"/>
        <v>0</v>
      </c>
      <c r="L177" s="12"/>
    </row>
    <row r="178" spans="1:12" ht="12.75" outlineLevel="1">
      <c r="A178" s="5">
        <v>39291</v>
      </c>
      <c r="F178" s="12"/>
      <c r="G178" s="25"/>
      <c r="H178">
        <f t="shared" si="2"/>
        <v>0</v>
      </c>
      <c r="L178" s="12"/>
    </row>
    <row r="179" spans="1:12" ht="12.75" outlineLevel="1">
      <c r="A179" s="5">
        <v>39292</v>
      </c>
      <c r="F179" s="12"/>
      <c r="G179" s="25"/>
      <c r="H179">
        <f t="shared" si="2"/>
        <v>0</v>
      </c>
      <c r="L179" s="12"/>
    </row>
    <row r="180" spans="1:12" ht="12.75" outlineLevel="1">
      <c r="A180" s="5">
        <v>39293</v>
      </c>
      <c r="F180" s="12"/>
      <c r="G180" s="25"/>
      <c r="H180">
        <f t="shared" si="2"/>
        <v>0</v>
      </c>
      <c r="L180" s="12"/>
    </row>
    <row r="181" spans="1:12" ht="12.75">
      <c r="A181" s="5">
        <v>39294</v>
      </c>
      <c r="F181" s="12"/>
      <c r="G181" s="25"/>
      <c r="H181">
        <f t="shared" si="2"/>
        <v>0</v>
      </c>
      <c r="L181" s="12"/>
    </row>
    <row r="182" spans="1:12" ht="12.75" outlineLevel="1">
      <c r="A182" s="5">
        <v>39295</v>
      </c>
      <c r="F182" s="12"/>
      <c r="G182" s="25"/>
      <c r="H182">
        <f t="shared" si="2"/>
        <v>0</v>
      </c>
      <c r="L182" s="12"/>
    </row>
    <row r="183" spans="1:12" ht="12.75" outlineLevel="1">
      <c r="A183" s="5">
        <v>39296</v>
      </c>
      <c r="F183" s="12"/>
      <c r="G183" s="25"/>
      <c r="H183">
        <f t="shared" si="2"/>
        <v>0</v>
      </c>
      <c r="L183" s="12"/>
    </row>
    <row r="184" spans="1:12" ht="12.75" outlineLevel="1">
      <c r="A184" s="5">
        <v>39297</v>
      </c>
      <c r="F184" s="12"/>
      <c r="G184" s="25"/>
      <c r="H184">
        <f t="shared" si="2"/>
        <v>0</v>
      </c>
      <c r="L184" s="12"/>
    </row>
    <row r="185" spans="1:12" ht="12.75" outlineLevel="1">
      <c r="A185" s="5">
        <v>39298</v>
      </c>
      <c r="F185" s="12"/>
      <c r="G185" s="25"/>
      <c r="H185">
        <f t="shared" si="2"/>
        <v>0</v>
      </c>
      <c r="L185" s="12"/>
    </row>
    <row r="186" spans="1:12" ht="12.75" outlineLevel="1">
      <c r="A186" s="5">
        <v>39299</v>
      </c>
      <c r="F186" s="12"/>
      <c r="G186" s="25"/>
      <c r="H186">
        <f t="shared" si="2"/>
        <v>0</v>
      </c>
      <c r="L186" s="12"/>
    </row>
    <row r="187" spans="1:12" ht="12.75" outlineLevel="1">
      <c r="A187" s="5">
        <v>39300</v>
      </c>
      <c r="F187" s="12"/>
      <c r="G187" s="25"/>
      <c r="H187">
        <f t="shared" si="2"/>
        <v>0</v>
      </c>
      <c r="L187" s="12"/>
    </row>
    <row r="188" spans="1:12" ht="12.75" outlineLevel="1">
      <c r="A188" s="5">
        <v>39301</v>
      </c>
      <c r="F188" s="12"/>
      <c r="G188" s="25"/>
      <c r="H188">
        <f t="shared" si="2"/>
        <v>0</v>
      </c>
      <c r="L188" s="12"/>
    </row>
    <row r="189" spans="1:12" ht="12.75" outlineLevel="1">
      <c r="A189" s="5">
        <v>39302</v>
      </c>
      <c r="F189" s="12"/>
      <c r="G189" s="25"/>
      <c r="H189">
        <f t="shared" si="2"/>
        <v>0</v>
      </c>
      <c r="L189" s="12"/>
    </row>
    <row r="190" spans="1:12" ht="12.75" outlineLevel="1">
      <c r="A190" s="5">
        <v>39303</v>
      </c>
      <c r="F190" s="12"/>
      <c r="G190" s="25"/>
      <c r="H190">
        <f t="shared" si="2"/>
        <v>0</v>
      </c>
      <c r="L190" s="12"/>
    </row>
    <row r="191" spans="1:12" ht="12.75" outlineLevel="1">
      <c r="A191" s="5">
        <v>39304</v>
      </c>
      <c r="F191" s="12"/>
      <c r="G191" s="25"/>
      <c r="H191">
        <f t="shared" si="2"/>
        <v>0</v>
      </c>
      <c r="L191" s="12"/>
    </row>
    <row r="192" spans="1:12" ht="12.75" outlineLevel="1">
      <c r="A192" s="5">
        <v>39305</v>
      </c>
      <c r="F192" s="12"/>
      <c r="G192" s="25"/>
      <c r="H192">
        <f t="shared" si="2"/>
        <v>0</v>
      </c>
      <c r="L192" s="12"/>
    </row>
    <row r="193" spans="1:12" ht="12.75" outlineLevel="1">
      <c r="A193" s="5">
        <v>39306</v>
      </c>
      <c r="F193" s="12"/>
      <c r="G193" s="25"/>
      <c r="H193">
        <f t="shared" si="2"/>
        <v>0</v>
      </c>
      <c r="L193" s="12"/>
    </row>
    <row r="194" spans="1:12" ht="12.75" outlineLevel="1">
      <c r="A194" s="5">
        <v>39307</v>
      </c>
      <c r="F194" s="12"/>
      <c r="G194" s="25"/>
      <c r="H194">
        <f t="shared" si="2"/>
        <v>0</v>
      </c>
      <c r="L194" s="12"/>
    </row>
    <row r="195" spans="1:12" ht="12.75" outlineLevel="1">
      <c r="A195" s="5">
        <v>39308</v>
      </c>
      <c r="F195" s="12"/>
      <c r="G195" s="25"/>
      <c r="H195">
        <f t="shared" si="2"/>
        <v>0</v>
      </c>
      <c r="L195" s="12"/>
    </row>
    <row r="196" spans="1:12" ht="12.75" outlineLevel="1">
      <c r="A196" s="5">
        <v>39309</v>
      </c>
      <c r="F196" s="12"/>
      <c r="G196" s="25"/>
      <c r="H196">
        <f t="shared" si="2"/>
        <v>0</v>
      </c>
      <c r="L196" s="12"/>
    </row>
    <row r="197" spans="1:12" ht="12.75" outlineLevel="1">
      <c r="A197" s="5">
        <v>39310</v>
      </c>
      <c r="F197" s="12"/>
      <c r="G197" s="25"/>
      <c r="H197">
        <f t="shared" si="2"/>
        <v>0</v>
      </c>
      <c r="L197" s="12"/>
    </row>
    <row r="198" spans="1:12" ht="12.75" outlineLevel="1">
      <c r="A198" s="5">
        <v>39311</v>
      </c>
      <c r="F198" s="12"/>
      <c r="G198" s="25"/>
      <c r="H198">
        <f t="shared" si="2"/>
        <v>0</v>
      </c>
      <c r="L198" s="12"/>
    </row>
    <row r="199" spans="1:12" ht="12.75" outlineLevel="1">
      <c r="A199" s="5">
        <v>39312</v>
      </c>
      <c r="F199" s="12"/>
      <c r="G199" s="25"/>
      <c r="H199">
        <f t="shared" si="2"/>
        <v>0</v>
      </c>
      <c r="L199" s="12"/>
    </row>
    <row r="200" spans="1:12" ht="12.75" outlineLevel="1">
      <c r="A200" s="5">
        <v>39313</v>
      </c>
      <c r="F200" s="12"/>
      <c r="G200" s="25"/>
      <c r="H200">
        <f t="shared" si="2"/>
        <v>0</v>
      </c>
      <c r="L200" s="12"/>
    </row>
    <row r="201" spans="1:12" ht="12.75" outlineLevel="1">
      <c r="A201" s="5">
        <v>39314</v>
      </c>
      <c r="F201" s="12"/>
      <c r="G201" s="25"/>
      <c r="H201">
        <f t="shared" si="2"/>
        <v>0</v>
      </c>
      <c r="L201" s="12"/>
    </row>
    <row r="202" spans="1:12" ht="12.75" outlineLevel="1">
      <c r="A202" s="5">
        <v>39315</v>
      </c>
      <c r="F202" s="12"/>
      <c r="G202" s="25"/>
      <c r="H202">
        <f t="shared" si="2"/>
        <v>0</v>
      </c>
      <c r="L202" s="12"/>
    </row>
    <row r="203" spans="1:12" ht="12.75" outlineLevel="1">
      <c r="A203" s="5">
        <v>39316</v>
      </c>
      <c r="B203" s="3">
        <v>0.4791666666666667</v>
      </c>
      <c r="C203" s="15">
        <v>4583.2</v>
      </c>
      <c r="D203" s="10">
        <v>3260.1</v>
      </c>
      <c r="E203" s="1" t="s">
        <v>7</v>
      </c>
      <c r="F203" s="12"/>
      <c r="G203" s="25"/>
      <c r="H203">
        <f>SUM(C203-C102)</f>
        <v>803.1999999999998</v>
      </c>
      <c r="I203">
        <f>SUM(D203-D102)</f>
        <v>1613.6</v>
      </c>
      <c r="K203" s="17">
        <v>803.2</v>
      </c>
      <c r="L203" s="12"/>
    </row>
    <row r="204" spans="1:12" ht="12.75" outlineLevel="1">
      <c r="A204" s="5">
        <v>39317</v>
      </c>
      <c r="B204" s="3">
        <v>0.4895833333333333</v>
      </c>
      <c r="C204" s="14">
        <v>4593.4</v>
      </c>
      <c r="D204" s="1">
        <v>3272.7</v>
      </c>
      <c r="F204" s="12"/>
      <c r="G204" s="25"/>
      <c r="H204">
        <f>SUM(C204-C203)</f>
        <v>10.199999999999818</v>
      </c>
      <c r="I204">
        <f>SUM(D204-D203)</f>
        <v>12.599999999999909</v>
      </c>
      <c r="K204" s="17">
        <v>10.2</v>
      </c>
      <c r="L204" s="12"/>
    </row>
    <row r="205" spans="1:12" ht="12.75" outlineLevel="1">
      <c r="A205" s="5">
        <v>39318</v>
      </c>
      <c r="B205" s="3">
        <v>0.5694444444444444</v>
      </c>
      <c r="C205" s="14">
        <v>4604.7</v>
      </c>
      <c r="D205" s="1">
        <v>3284.1</v>
      </c>
      <c r="F205" s="12"/>
      <c r="G205" s="25"/>
      <c r="H205">
        <f>SUM(C205-C204)</f>
        <v>11.300000000000182</v>
      </c>
      <c r="I205">
        <f aca="true" t="shared" si="3" ref="I205:I268">SUM(D205-D204)</f>
        <v>11.400000000000091</v>
      </c>
      <c r="K205" s="17">
        <v>11.3</v>
      </c>
      <c r="L205" s="12"/>
    </row>
    <row r="206" spans="1:12" ht="12.75" outlineLevel="1">
      <c r="A206" s="5">
        <v>39319</v>
      </c>
      <c r="B206" s="3">
        <v>0.40972222222222227</v>
      </c>
      <c r="C206" s="14">
        <v>4614.5</v>
      </c>
      <c r="D206" s="1">
        <v>3298.5</v>
      </c>
      <c r="F206" s="12"/>
      <c r="G206" s="25"/>
      <c r="H206">
        <f>SUM(C206-C205)</f>
        <v>9.800000000000182</v>
      </c>
      <c r="I206">
        <f t="shared" si="3"/>
        <v>14.400000000000091</v>
      </c>
      <c r="K206" s="17">
        <v>9.8</v>
      </c>
      <c r="L206" s="12"/>
    </row>
    <row r="207" spans="1:12" ht="12.75" outlineLevel="1">
      <c r="A207" s="6">
        <v>39320</v>
      </c>
      <c r="B207" s="3">
        <v>0.4791666666666667</v>
      </c>
      <c r="C207" s="14">
        <v>4623.8</v>
      </c>
      <c r="D207" s="1">
        <v>3307.7</v>
      </c>
      <c r="F207" s="12"/>
      <c r="G207" s="25"/>
      <c r="H207">
        <f aca="true" t="shared" si="4" ref="H207:H270">SUM(C207-C206)</f>
        <v>9.300000000000182</v>
      </c>
      <c r="I207">
        <f t="shared" si="3"/>
        <v>9.199999999999818</v>
      </c>
      <c r="K207" s="17">
        <v>9.3</v>
      </c>
      <c r="L207" s="12"/>
    </row>
    <row r="208" spans="1:12" ht="12.75" outlineLevel="1">
      <c r="A208" s="5">
        <v>39321</v>
      </c>
      <c r="B208" s="3">
        <v>0.5</v>
      </c>
      <c r="C208" s="14">
        <v>4634.4</v>
      </c>
      <c r="D208" s="1">
        <v>3330.1</v>
      </c>
      <c r="F208" s="12"/>
      <c r="G208" s="25"/>
      <c r="H208">
        <f t="shared" si="4"/>
        <v>10.599999999999454</v>
      </c>
      <c r="I208">
        <f t="shared" si="3"/>
        <v>22.40000000000009</v>
      </c>
      <c r="K208" s="17">
        <v>10.6</v>
      </c>
      <c r="L208" s="12"/>
    </row>
    <row r="209" spans="1:12" ht="12.75" outlineLevel="1">
      <c r="A209" s="5">
        <v>39322</v>
      </c>
      <c r="B209" s="3">
        <v>0.4930555555555556</v>
      </c>
      <c r="C209" s="14">
        <v>4645.1</v>
      </c>
      <c r="D209" s="1">
        <v>3340.5</v>
      </c>
      <c r="E209" s="1">
        <v>19</v>
      </c>
      <c r="F209" s="12"/>
      <c r="G209" s="25"/>
      <c r="H209">
        <f t="shared" si="4"/>
        <v>10.700000000000728</v>
      </c>
      <c r="I209">
        <f t="shared" si="3"/>
        <v>10.400000000000091</v>
      </c>
      <c r="K209" s="17">
        <v>10.7</v>
      </c>
      <c r="L209" s="12"/>
    </row>
    <row r="210" spans="1:12" ht="12.75" outlineLevel="1">
      <c r="A210" s="5">
        <v>39323</v>
      </c>
      <c r="B210" s="3">
        <v>0.4930555555555556</v>
      </c>
      <c r="C210" s="14">
        <v>4656.9</v>
      </c>
      <c r="D210" s="1">
        <v>3352.4</v>
      </c>
      <c r="F210" s="12"/>
      <c r="G210" s="25"/>
      <c r="H210">
        <f t="shared" si="4"/>
        <v>11.799999999999272</v>
      </c>
      <c r="I210">
        <f t="shared" si="3"/>
        <v>11.900000000000091</v>
      </c>
      <c r="K210" s="17">
        <v>11.8</v>
      </c>
      <c r="L210" s="12"/>
    </row>
    <row r="211" spans="1:12" ht="12.75" outlineLevel="1">
      <c r="A211" s="5">
        <v>39324</v>
      </c>
      <c r="B211" s="3">
        <v>0.4930555555555556</v>
      </c>
      <c r="C211" s="14">
        <v>4667.6</v>
      </c>
      <c r="D211" s="1">
        <v>3361.8</v>
      </c>
      <c r="E211" s="1">
        <v>22</v>
      </c>
      <c r="F211" s="12"/>
      <c r="G211" s="25"/>
      <c r="H211">
        <f t="shared" si="4"/>
        <v>10.700000000000728</v>
      </c>
      <c r="I211">
        <f t="shared" si="3"/>
        <v>9.400000000000091</v>
      </c>
      <c r="K211" s="17">
        <v>10.7</v>
      </c>
      <c r="L211" s="12"/>
    </row>
    <row r="212" spans="1:12" ht="12.75">
      <c r="A212" s="5">
        <v>39325</v>
      </c>
      <c r="B212" s="3">
        <v>0.4930555555555556</v>
      </c>
      <c r="C212" s="14">
        <v>4681.4</v>
      </c>
      <c r="D212" s="1">
        <v>3373.4</v>
      </c>
      <c r="E212" s="1">
        <v>21</v>
      </c>
      <c r="F212" s="12"/>
      <c r="G212" s="25"/>
      <c r="H212">
        <f t="shared" si="4"/>
        <v>13.799999999999272</v>
      </c>
      <c r="I212">
        <f t="shared" si="3"/>
        <v>11.599999999999909</v>
      </c>
      <c r="K212" s="17">
        <v>13.8</v>
      </c>
      <c r="L212" s="12"/>
    </row>
    <row r="213" spans="1:12" ht="12.75" outlineLevel="1">
      <c r="A213" s="118">
        <v>39326</v>
      </c>
      <c r="B213" s="119">
        <v>0.5152777777777778</v>
      </c>
      <c r="C213" s="120">
        <v>4692.1</v>
      </c>
      <c r="D213" s="117">
        <v>3390.6</v>
      </c>
      <c r="E213" s="117">
        <v>19</v>
      </c>
      <c r="F213" s="88"/>
      <c r="G213" s="122"/>
      <c r="H213" s="86">
        <f t="shared" si="4"/>
        <v>10.700000000000728</v>
      </c>
      <c r="I213" s="86">
        <f t="shared" si="3"/>
        <v>17.199999999999818</v>
      </c>
      <c r="J213" s="86"/>
      <c r="K213" s="85">
        <f aca="true" t="shared" si="5" ref="K213:K254">SUM(C213-C212)</f>
        <v>10.700000000000728</v>
      </c>
      <c r="L213" s="88"/>
    </row>
    <row r="214" spans="1:12" ht="12.75" outlineLevel="1">
      <c r="A214" s="6">
        <v>39327</v>
      </c>
      <c r="B214" s="3">
        <v>0.4895833333333333</v>
      </c>
      <c r="C214" s="14">
        <v>4703.9</v>
      </c>
      <c r="D214" s="1">
        <v>3409.8</v>
      </c>
      <c r="E214" s="1">
        <v>20</v>
      </c>
      <c r="F214" s="12"/>
      <c r="G214" s="25"/>
      <c r="H214">
        <f t="shared" si="4"/>
        <v>11.799999999999272</v>
      </c>
      <c r="I214">
        <f t="shared" si="3"/>
        <v>19.200000000000273</v>
      </c>
      <c r="K214" s="17">
        <f t="shared" si="5"/>
        <v>11.799999999999272</v>
      </c>
      <c r="L214" s="12"/>
    </row>
    <row r="215" spans="1:12" ht="12.75" outlineLevel="1">
      <c r="A215" s="5">
        <v>39328</v>
      </c>
      <c r="B215" s="3">
        <v>0.4993055555555555</v>
      </c>
      <c r="C215" s="14">
        <v>4715.4</v>
      </c>
      <c r="D215" s="1">
        <v>3424.6</v>
      </c>
      <c r="E215" s="1">
        <v>17</v>
      </c>
      <c r="F215" s="12"/>
      <c r="G215" s="25"/>
      <c r="H215">
        <f t="shared" si="4"/>
        <v>11.5</v>
      </c>
      <c r="I215">
        <f t="shared" si="3"/>
        <v>14.799999999999727</v>
      </c>
      <c r="K215" s="17">
        <f t="shared" si="5"/>
        <v>11.5</v>
      </c>
      <c r="L215" s="12"/>
    </row>
    <row r="216" spans="1:12" ht="12.75" outlineLevel="1">
      <c r="A216" s="5">
        <v>39329</v>
      </c>
      <c r="B216" s="3">
        <v>0.4895833333333333</v>
      </c>
      <c r="C216" s="14">
        <v>4728</v>
      </c>
      <c r="D216" s="1">
        <v>3437.1</v>
      </c>
      <c r="E216" s="1">
        <v>15</v>
      </c>
      <c r="F216" s="12"/>
      <c r="G216" s="25"/>
      <c r="H216">
        <f t="shared" si="4"/>
        <v>12.600000000000364</v>
      </c>
      <c r="I216">
        <f t="shared" si="3"/>
        <v>12.5</v>
      </c>
      <c r="K216" s="17">
        <f t="shared" si="5"/>
        <v>12.600000000000364</v>
      </c>
      <c r="L216" s="12"/>
    </row>
    <row r="217" spans="1:12" ht="12.75" outlineLevel="1">
      <c r="A217" s="5">
        <v>39330</v>
      </c>
      <c r="B217" s="3">
        <v>0.4930555555555556</v>
      </c>
      <c r="C217" s="14">
        <v>4738.8</v>
      </c>
      <c r="D217" s="1">
        <v>3447.1</v>
      </c>
      <c r="E217" s="1">
        <v>16</v>
      </c>
      <c r="F217" s="12"/>
      <c r="G217" s="25"/>
      <c r="H217">
        <f t="shared" si="4"/>
        <v>10.800000000000182</v>
      </c>
      <c r="I217">
        <f t="shared" si="3"/>
        <v>10</v>
      </c>
      <c r="K217" s="17">
        <f t="shared" si="5"/>
        <v>10.800000000000182</v>
      </c>
      <c r="L217" s="12"/>
    </row>
    <row r="218" spans="1:12" ht="12.75" outlineLevel="1">
      <c r="A218" s="5">
        <v>39331</v>
      </c>
      <c r="B218" s="3">
        <v>0.5013888888888889</v>
      </c>
      <c r="C218" s="14">
        <v>4747.4</v>
      </c>
      <c r="D218" s="1">
        <v>3456.3</v>
      </c>
      <c r="E218" s="1">
        <v>14</v>
      </c>
      <c r="F218" s="12"/>
      <c r="G218" s="25"/>
      <c r="H218">
        <f t="shared" si="4"/>
        <v>8.599999999999454</v>
      </c>
      <c r="I218">
        <f t="shared" si="3"/>
        <v>9.200000000000273</v>
      </c>
      <c r="K218" s="17">
        <f t="shared" si="5"/>
        <v>8.599999999999454</v>
      </c>
      <c r="L218" s="12"/>
    </row>
    <row r="219" spans="1:12" ht="12.75" outlineLevel="1">
      <c r="A219" s="5">
        <v>39332</v>
      </c>
      <c r="B219" s="3">
        <v>0.5</v>
      </c>
      <c r="C219" s="14">
        <v>4761.6</v>
      </c>
      <c r="D219" s="1">
        <v>3469.4</v>
      </c>
      <c r="E219" s="1">
        <v>16</v>
      </c>
      <c r="F219" s="12"/>
      <c r="G219" s="25"/>
      <c r="H219">
        <f t="shared" si="4"/>
        <v>14.200000000000728</v>
      </c>
      <c r="I219">
        <f t="shared" si="3"/>
        <v>13.099999999999909</v>
      </c>
      <c r="K219" s="17">
        <f t="shared" si="5"/>
        <v>14.200000000000728</v>
      </c>
      <c r="L219" s="12"/>
    </row>
    <row r="220" spans="1:12" ht="12.75" outlineLevel="1">
      <c r="A220" s="5">
        <v>39333</v>
      </c>
      <c r="B220" s="3">
        <v>0.4895833333333333</v>
      </c>
      <c r="C220" s="14">
        <v>4770.9</v>
      </c>
      <c r="D220" s="1">
        <v>3486.9</v>
      </c>
      <c r="E220" s="1">
        <v>18</v>
      </c>
      <c r="F220" s="12"/>
      <c r="G220" s="25"/>
      <c r="H220">
        <f t="shared" si="4"/>
        <v>9.299999999999272</v>
      </c>
      <c r="I220">
        <f t="shared" si="3"/>
        <v>17.5</v>
      </c>
      <c r="K220" s="17">
        <f t="shared" si="5"/>
        <v>9.299999999999272</v>
      </c>
      <c r="L220" s="12"/>
    </row>
    <row r="221" spans="1:12" ht="12.75" outlineLevel="1">
      <c r="A221" s="6">
        <v>39334</v>
      </c>
      <c r="C221" s="16">
        <v>4770.9</v>
      </c>
      <c r="D221" s="8">
        <v>3486.9</v>
      </c>
      <c r="F221" s="12"/>
      <c r="G221" s="25"/>
      <c r="H221">
        <f t="shared" si="4"/>
        <v>0</v>
      </c>
      <c r="I221">
        <f t="shared" si="3"/>
        <v>0</v>
      </c>
      <c r="K221" s="17">
        <f t="shared" si="5"/>
        <v>0</v>
      </c>
      <c r="L221" s="12"/>
    </row>
    <row r="222" spans="1:12" ht="12.75" outlineLevel="1">
      <c r="A222" s="5">
        <v>39335</v>
      </c>
      <c r="B222" s="3">
        <v>0.4895833333333333</v>
      </c>
      <c r="C222" s="14">
        <v>4792.2</v>
      </c>
      <c r="D222" s="1">
        <v>3519.5</v>
      </c>
      <c r="E222" s="1">
        <v>15</v>
      </c>
      <c r="F222" s="12"/>
      <c r="G222" s="25"/>
      <c r="H222">
        <f t="shared" si="4"/>
        <v>21.300000000000182</v>
      </c>
      <c r="I222">
        <f t="shared" si="3"/>
        <v>32.59999999999991</v>
      </c>
      <c r="K222" s="17">
        <f t="shared" si="5"/>
        <v>21.300000000000182</v>
      </c>
      <c r="L222" s="12"/>
    </row>
    <row r="223" spans="1:12" ht="12.75" outlineLevel="1">
      <c r="A223" s="5">
        <v>39336</v>
      </c>
      <c r="B223" s="3">
        <v>0.48819444444444443</v>
      </c>
      <c r="C223" s="14">
        <v>4802.7</v>
      </c>
      <c r="D223" s="1">
        <v>3528.8</v>
      </c>
      <c r="E223" s="1">
        <v>19</v>
      </c>
      <c r="F223" s="12"/>
      <c r="G223" s="25"/>
      <c r="H223">
        <f t="shared" si="4"/>
        <v>10.5</v>
      </c>
      <c r="I223">
        <f t="shared" si="3"/>
        <v>9.300000000000182</v>
      </c>
      <c r="K223" s="17">
        <f t="shared" si="5"/>
        <v>10.5</v>
      </c>
      <c r="L223" s="12"/>
    </row>
    <row r="224" spans="1:12" ht="12.75" outlineLevel="1">
      <c r="A224" s="5">
        <v>39337</v>
      </c>
      <c r="B224" s="3">
        <v>0.4895833333333333</v>
      </c>
      <c r="C224" s="14">
        <v>4814</v>
      </c>
      <c r="D224" s="1">
        <v>3541.3</v>
      </c>
      <c r="E224" s="1">
        <v>19</v>
      </c>
      <c r="F224" s="12"/>
      <c r="G224" s="25"/>
      <c r="H224">
        <f t="shared" si="4"/>
        <v>11.300000000000182</v>
      </c>
      <c r="I224">
        <f t="shared" si="3"/>
        <v>12.5</v>
      </c>
      <c r="K224" s="17">
        <f t="shared" si="5"/>
        <v>11.300000000000182</v>
      </c>
      <c r="L224" s="12"/>
    </row>
    <row r="225" spans="1:12" ht="12.75" outlineLevel="1">
      <c r="A225" s="5">
        <v>39338</v>
      </c>
      <c r="B225" s="3">
        <v>0.4895833333333333</v>
      </c>
      <c r="C225" s="14">
        <v>4830.2</v>
      </c>
      <c r="D225" s="1">
        <v>3554.1</v>
      </c>
      <c r="F225" s="12"/>
      <c r="G225" s="25"/>
      <c r="H225">
        <f t="shared" si="4"/>
        <v>16.199999999999818</v>
      </c>
      <c r="I225">
        <f t="shared" si="3"/>
        <v>12.799999999999727</v>
      </c>
      <c r="K225" s="17">
        <f t="shared" si="5"/>
        <v>16.199999999999818</v>
      </c>
      <c r="L225" s="12"/>
    </row>
    <row r="226" spans="1:12" ht="12.75" outlineLevel="1">
      <c r="A226" s="5">
        <v>39339</v>
      </c>
      <c r="B226" s="3">
        <v>0.5069444444444444</v>
      </c>
      <c r="C226" s="14">
        <v>4844.4</v>
      </c>
      <c r="D226" s="1">
        <v>3565.8</v>
      </c>
      <c r="F226" s="12"/>
      <c r="G226" s="25"/>
      <c r="H226">
        <f t="shared" si="4"/>
        <v>14.199999999999818</v>
      </c>
      <c r="I226">
        <f t="shared" si="3"/>
        <v>11.700000000000273</v>
      </c>
      <c r="K226" s="17">
        <f t="shared" si="5"/>
        <v>14.199999999999818</v>
      </c>
      <c r="L226" s="12"/>
    </row>
    <row r="227" spans="1:12" ht="12.75" outlineLevel="1">
      <c r="A227" s="5">
        <v>39340</v>
      </c>
      <c r="C227" s="16">
        <v>4844.4</v>
      </c>
      <c r="D227" s="8">
        <v>3565.8</v>
      </c>
      <c r="F227" s="12"/>
      <c r="G227" s="25"/>
      <c r="H227">
        <f t="shared" si="4"/>
        <v>0</v>
      </c>
      <c r="I227">
        <f t="shared" si="3"/>
        <v>0</v>
      </c>
      <c r="K227" s="17">
        <f t="shared" si="5"/>
        <v>0</v>
      </c>
      <c r="L227" s="12"/>
    </row>
    <row r="228" spans="1:12" ht="12.75" outlineLevel="1">
      <c r="A228" s="5">
        <v>39341</v>
      </c>
      <c r="B228" s="3">
        <v>0.4861111111111111</v>
      </c>
      <c r="C228" s="14">
        <v>4865.8</v>
      </c>
      <c r="D228" s="1">
        <v>3598.5</v>
      </c>
      <c r="F228" s="12"/>
      <c r="G228" s="25"/>
      <c r="H228">
        <f>SUM(C228-C226)</f>
        <v>21.400000000000546</v>
      </c>
      <c r="I228">
        <f t="shared" si="3"/>
        <v>32.69999999999982</v>
      </c>
      <c r="K228" s="17">
        <f t="shared" si="5"/>
        <v>21.400000000000546</v>
      </c>
      <c r="L228" s="12"/>
    </row>
    <row r="229" spans="1:12" ht="12.75" outlineLevel="1">
      <c r="A229" s="5">
        <v>39342</v>
      </c>
      <c r="B229" s="3">
        <v>0.4861111111111111</v>
      </c>
      <c r="C229" s="14">
        <v>4878.5</v>
      </c>
      <c r="D229" s="1">
        <v>3612</v>
      </c>
      <c r="F229" s="12"/>
      <c r="G229" s="25"/>
      <c r="H229">
        <f t="shared" si="4"/>
        <v>12.699999999999818</v>
      </c>
      <c r="I229">
        <f t="shared" si="3"/>
        <v>13.5</v>
      </c>
      <c r="K229" s="17">
        <f t="shared" si="5"/>
        <v>12.699999999999818</v>
      </c>
      <c r="L229" s="12"/>
    </row>
    <row r="230" spans="1:12" ht="12.75" outlineLevel="1">
      <c r="A230" s="5">
        <v>39343</v>
      </c>
      <c r="B230" s="3">
        <v>0.4895833333333333</v>
      </c>
      <c r="C230" s="14">
        <v>4889.1</v>
      </c>
      <c r="D230" s="1">
        <v>3626.8</v>
      </c>
      <c r="F230" s="12"/>
      <c r="G230" s="25"/>
      <c r="H230">
        <f t="shared" si="4"/>
        <v>10.600000000000364</v>
      </c>
      <c r="I230">
        <f t="shared" si="3"/>
        <v>14.800000000000182</v>
      </c>
      <c r="K230" s="17">
        <f t="shared" si="5"/>
        <v>10.600000000000364</v>
      </c>
      <c r="L230" s="12"/>
    </row>
    <row r="231" spans="1:12" ht="12.75" outlineLevel="1">
      <c r="A231" s="5">
        <v>39344</v>
      </c>
      <c r="B231" s="3">
        <v>0.48541666666666666</v>
      </c>
      <c r="C231" s="14">
        <v>4900.3</v>
      </c>
      <c r="D231" s="1">
        <v>3640.8</v>
      </c>
      <c r="F231" s="12"/>
      <c r="G231" s="25"/>
      <c r="H231">
        <f t="shared" si="4"/>
        <v>11.199999999999818</v>
      </c>
      <c r="I231">
        <f t="shared" si="3"/>
        <v>14</v>
      </c>
      <c r="K231" s="17">
        <f t="shared" si="5"/>
        <v>11.199999999999818</v>
      </c>
      <c r="L231" s="12"/>
    </row>
    <row r="232" spans="1:12" ht="12.75" outlineLevel="1">
      <c r="A232" s="5">
        <v>39345</v>
      </c>
      <c r="B232" s="3">
        <v>0.4861111111111111</v>
      </c>
      <c r="C232" s="14">
        <v>4912.1</v>
      </c>
      <c r="D232" s="1">
        <v>3650.9</v>
      </c>
      <c r="F232" s="12"/>
      <c r="G232" s="25"/>
      <c r="H232">
        <f t="shared" si="4"/>
        <v>11.800000000000182</v>
      </c>
      <c r="I232">
        <f t="shared" si="3"/>
        <v>10.099999999999909</v>
      </c>
      <c r="K232" s="17">
        <f t="shared" si="5"/>
        <v>11.800000000000182</v>
      </c>
      <c r="L232" s="12"/>
    </row>
    <row r="233" spans="1:12" ht="12.75" outlineLevel="1">
      <c r="A233" s="5">
        <v>39346</v>
      </c>
      <c r="C233" s="16">
        <v>4912.1</v>
      </c>
      <c r="D233" s="8">
        <v>3650.9</v>
      </c>
      <c r="F233" s="12"/>
      <c r="G233" s="25"/>
      <c r="H233">
        <f t="shared" si="4"/>
        <v>0</v>
      </c>
      <c r="I233">
        <f>SUM(D233-D232)</f>
        <v>0</v>
      </c>
      <c r="K233" s="17">
        <f t="shared" si="5"/>
        <v>0</v>
      </c>
      <c r="L233" s="12"/>
    </row>
    <row r="234" spans="1:12" ht="12.75" outlineLevel="1">
      <c r="A234" s="5">
        <v>39347</v>
      </c>
      <c r="C234" s="16">
        <v>4912.1</v>
      </c>
      <c r="D234" s="8">
        <v>3650.9</v>
      </c>
      <c r="F234" s="12"/>
      <c r="G234" s="25"/>
      <c r="H234">
        <f t="shared" si="4"/>
        <v>0</v>
      </c>
      <c r="I234">
        <f t="shared" si="3"/>
        <v>0</v>
      </c>
      <c r="K234" s="17">
        <f t="shared" si="5"/>
        <v>0</v>
      </c>
      <c r="L234" s="12"/>
    </row>
    <row r="235" spans="1:12" ht="12.75" outlineLevel="1">
      <c r="A235" s="5">
        <v>39348</v>
      </c>
      <c r="C235" s="16">
        <v>4912.1</v>
      </c>
      <c r="D235" s="8">
        <v>3650.9</v>
      </c>
      <c r="F235" s="12"/>
      <c r="G235" s="25"/>
      <c r="H235">
        <f t="shared" si="4"/>
        <v>0</v>
      </c>
      <c r="I235">
        <f t="shared" si="3"/>
        <v>0</v>
      </c>
      <c r="K235" s="17">
        <f t="shared" si="5"/>
        <v>0</v>
      </c>
      <c r="L235" s="12"/>
    </row>
    <row r="236" spans="1:12" ht="12.75" outlineLevel="1">
      <c r="A236" s="5">
        <v>39349</v>
      </c>
      <c r="C236" s="16">
        <v>4912.1</v>
      </c>
      <c r="D236" s="8">
        <v>3650.9</v>
      </c>
      <c r="F236" s="12"/>
      <c r="G236" s="25"/>
      <c r="H236">
        <f t="shared" si="4"/>
        <v>0</v>
      </c>
      <c r="I236">
        <f t="shared" si="3"/>
        <v>0</v>
      </c>
      <c r="K236" s="17">
        <f t="shared" si="5"/>
        <v>0</v>
      </c>
      <c r="L236" s="12"/>
    </row>
    <row r="237" spans="1:12" ht="12.75" outlineLevel="1">
      <c r="A237" s="5">
        <v>39350</v>
      </c>
      <c r="B237" s="3">
        <v>0.4895833333333333</v>
      </c>
      <c r="C237" s="14">
        <v>4965.3</v>
      </c>
      <c r="D237" s="1">
        <v>3709.7</v>
      </c>
      <c r="F237" s="12"/>
      <c r="G237" s="25"/>
      <c r="H237">
        <f>SUM(C237-C232)</f>
        <v>53.19999999999982</v>
      </c>
      <c r="I237">
        <f t="shared" si="3"/>
        <v>58.79999999999973</v>
      </c>
      <c r="K237" s="17">
        <f t="shared" si="5"/>
        <v>53.19999999999982</v>
      </c>
      <c r="L237" s="12"/>
    </row>
    <row r="238" spans="1:12" ht="12.75" outlineLevel="1">
      <c r="A238" s="5">
        <v>39351</v>
      </c>
      <c r="B238" s="3">
        <v>0.5034722222222222</v>
      </c>
      <c r="C238" s="14">
        <v>4978.8</v>
      </c>
      <c r="D238" s="1">
        <v>3727.2</v>
      </c>
      <c r="F238" s="12"/>
      <c r="G238" s="25"/>
      <c r="H238">
        <f t="shared" si="4"/>
        <v>13.5</v>
      </c>
      <c r="I238">
        <f t="shared" si="3"/>
        <v>17.5</v>
      </c>
      <c r="K238" s="17">
        <f t="shared" si="5"/>
        <v>13.5</v>
      </c>
      <c r="L238" s="12"/>
    </row>
    <row r="239" spans="1:12" ht="12.75" outlineLevel="1">
      <c r="A239" s="5">
        <v>39352</v>
      </c>
      <c r="B239" s="3">
        <v>0.4930555555555556</v>
      </c>
      <c r="C239" s="14">
        <v>4990.4</v>
      </c>
      <c r="D239" s="1">
        <v>3746.6</v>
      </c>
      <c r="F239" s="12"/>
      <c r="G239" s="25"/>
      <c r="H239">
        <f t="shared" si="4"/>
        <v>11.599999999999454</v>
      </c>
      <c r="I239">
        <f t="shared" si="3"/>
        <v>19.40000000000009</v>
      </c>
      <c r="K239" s="17">
        <f t="shared" si="5"/>
        <v>11.599999999999454</v>
      </c>
      <c r="L239" s="12"/>
    </row>
    <row r="240" spans="1:12" ht="12.75" outlineLevel="1">
      <c r="A240" s="5">
        <v>39353</v>
      </c>
      <c r="C240" s="16">
        <v>4990.4</v>
      </c>
      <c r="D240" s="8">
        <v>3746.6</v>
      </c>
      <c r="F240" s="12"/>
      <c r="G240" s="25"/>
      <c r="H240">
        <v>12.23</v>
      </c>
      <c r="I240">
        <v>16.8</v>
      </c>
      <c r="K240" s="17">
        <f t="shared" si="5"/>
        <v>0</v>
      </c>
      <c r="L240" s="12"/>
    </row>
    <row r="241" spans="1:12" ht="12.75" outlineLevel="1">
      <c r="A241" s="5">
        <v>39354</v>
      </c>
      <c r="B241" s="3"/>
      <c r="C241" s="16">
        <v>4990.4</v>
      </c>
      <c r="D241" s="8">
        <v>3746.6</v>
      </c>
      <c r="F241" s="12"/>
      <c r="G241" s="25"/>
      <c r="H241">
        <v>12.23</v>
      </c>
      <c r="I241">
        <v>16.8</v>
      </c>
      <c r="K241" s="17">
        <f t="shared" si="5"/>
        <v>0</v>
      </c>
      <c r="L241" s="12"/>
    </row>
    <row r="242" spans="1:12" ht="12.75">
      <c r="A242" s="5">
        <v>39355</v>
      </c>
      <c r="C242" s="16">
        <v>4990.4</v>
      </c>
      <c r="D242" s="8">
        <v>3746.6</v>
      </c>
      <c r="F242" s="12"/>
      <c r="G242" s="25"/>
      <c r="H242">
        <v>12.23</v>
      </c>
      <c r="I242">
        <v>16.8</v>
      </c>
      <c r="K242" s="17">
        <f t="shared" si="5"/>
        <v>0</v>
      </c>
      <c r="L242" s="12"/>
    </row>
    <row r="243" spans="1:12" ht="12.75" outlineLevel="1">
      <c r="A243" s="118">
        <v>39356</v>
      </c>
      <c r="B243" s="119"/>
      <c r="C243" s="194">
        <v>4990.4</v>
      </c>
      <c r="D243" s="195">
        <v>3746.6</v>
      </c>
      <c r="E243" s="117"/>
      <c r="F243" s="88"/>
      <c r="G243" s="122"/>
      <c r="H243" s="86">
        <v>12.23</v>
      </c>
      <c r="I243" s="86">
        <v>16.8</v>
      </c>
      <c r="J243" s="86"/>
      <c r="K243" s="85">
        <f t="shared" si="5"/>
        <v>0</v>
      </c>
      <c r="L243" s="88"/>
    </row>
    <row r="244" spans="1:12" ht="12.75" outlineLevel="1">
      <c r="A244" s="5">
        <v>39357</v>
      </c>
      <c r="B244" s="3"/>
      <c r="C244" s="16">
        <v>4990.4</v>
      </c>
      <c r="D244" s="8">
        <v>3746.6</v>
      </c>
      <c r="F244" s="12"/>
      <c r="G244" s="25"/>
      <c r="H244">
        <v>12.23</v>
      </c>
      <c r="I244">
        <v>16.8</v>
      </c>
      <c r="K244" s="17">
        <f t="shared" si="5"/>
        <v>0</v>
      </c>
      <c r="L244" s="12"/>
    </row>
    <row r="245" spans="1:12" ht="12.75" outlineLevel="1">
      <c r="A245" s="5">
        <v>39358</v>
      </c>
      <c r="B245" s="3">
        <v>0.5277777777777778</v>
      </c>
      <c r="C245" s="14">
        <v>5063.8</v>
      </c>
      <c r="D245" s="1">
        <v>3847.3</v>
      </c>
      <c r="F245" s="12"/>
      <c r="G245" s="25"/>
      <c r="H245">
        <v>12.23</v>
      </c>
      <c r="I245">
        <v>16.8</v>
      </c>
      <c r="K245" s="17">
        <f t="shared" si="5"/>
        <v>73.40000000000055</v>
      </c>
      <c r="L245" s="12"/>
    </row>
    <row r="246" spans="1:12" ht="12.75" outlineLevel="1">
      <c r="A246" s="5">
        <v>39359</v>
      </c>
      <c r="B246" s="3">
        <v>0.4895833333333333</v>
      </c>
      <c r="C246" s="14">
        <v>5077.1</v>
      </c>
      <c r="D246" s="1">
        <v>3863.4</v>
      </c>
      <c r="F246" s="12"/>
      <c r="G246" s="25"/>
      <c r="H246">
        <f t="shared" si="4"/>
        <v>13.300000000000182</v>
      </c>
      <c r="I246">
        <f t="shared" si="3"/>
        <v>16.09999999999991</v>
      </c>
      <c r="K246" s="17">
        <f t="shared" si="5"/>
        <v>13.300000000000182</v>
      </c>
      <c r="L246" s="12"/>
    </row>
    <row r="247" spans="1:12" ht="12.75" outlineLevel="1">
      <c r="A247" s="5">
        <v>39360</v>
      </c>
      <c r="B247" s="3">
        <v>0.4895833333333333</v>
      </c>
      <c r="C247" s="15">
        <v>5089.9</v>
      </c>
      <c r="D247" s="1">
        <v>3878.8</v>
      </c>
      <c r="F247" s="12"/>
      <c r="G247" s="25"/>
      <c r="H247">
        <f t="shared" si="4"/>
        <v>12.799999999999272</v>
      </c>
      <c r="I247">
        <f t="shared" si="3"/>
        <v>15.400000000000091</v>
      </c>
      <c r="K247" s="17">
        <f t="shared" si="5"/>
        <v>12.799999999999272</v>
      </c>
      <c r="L247" s="12"/>
    </row>
    <row r="248" spans="1:12" ht="12.75" outlineLevel="1">
      <c r="A248" s="5">
        <v>39361</v>
      </c>
      <c r="B248" s="3">
        <v>0.5</v>
      </c>
      <c r="C248" s="15">
        <v>5108.1</v>
      </c>
      <c r="D248" s="1">
        <v>3896.2</v>
      </c>
      <c r="F248" s="12"/>
      <c r="G248" s="25"/>
      <c r="H248">
        <f t="shared" si="4"/>
        <v>18.200000000000728</v>
      </c>
      <c r="I248">
        <f t="shared" si="3"/>
        <v>17.399999999999636</v>
      </c>
      <c r="K248" s="17">
        <f t="shared" si="5"/>
        <v>18.200000000000728</v>
      </c>
      <c r="L248" s="12"/>
    </row>
    <row r="249" spans="1:12" ht="12.75" outlineLevel="1">
      <c r="A249" s="5">
        <v>39362</v>
      </c>
      <c r="B249" s="3">
        <v>0.375</v>
      </c>
      <c r="C249" s="14">
        <v>5121.2</v>
      </c>
      <c r="D249" s="1">
        <v>3920.6</v>
      </c>
      <c r="F249" s="12"/>
      <c r="G249" s="25"/>
      <c r="H249">
        <f t="shared" si="4"/>
        <v>13.099999999999454</v>
      </c>
      <c r="I249">
        <f t="shared" si="3"/>
        <v>24.40000000000009</v>
      </c>
      <c r="K249" s="17">
        <f t="shared" si="5"/>
        <v>13.099999999999454</v>
      </c>
      <c r="L249" s="12"/>
    </row>
    <row r="250" spans="1:13" ht="12.75" outlineLevel="1">
      <c r="A250" s="5">
        <v>39363</v>
      </c>
      <c r="B250" s="3">
        <v>0.517361111111111</v>
      </c>
      <c r="C250" s="14">
        <v>5134.1</v>
      </c>
      <c r="D250" s="1">
        <v>3932.2</v>
      </c>
      <c r="F250" s="12"/>
      <c r="G250" s="25"/>
      <c r="H250">
        <f t="shared" si="4"/>
        <v>12.900000000000546</v>
      </c>
      <c r="I250">
        <f t="shared" si="3"/>
        <v>11.599999999999909</v>
      </c>
      <c r="K250" s="17">
        <f t="shared" si="5"/>
        <v>12.900000000000546</v>
      </c>
      <c r="L250" s="12"/>
      <c r="M250">
        <v>3170.7</v>
      </c>
    </row>
    <row r="251" spans="1:13" ht="12.75" outlineLevel="1">
      <c r="A251" s="5">
        <v>39364</v>
      </c>
      <c r="B251" s="3">
        <v>0.4895833333333333</v>
      </c>
      <c r="C251" s="14">
        <v>5147.6</v>
      </c>
      <c r="D251" s="1">
        <v>3945.6</v>
      </c>
      <c r="F251" s="12"/>
      <c r="G251" s="25"/>
      <c r="H251">
        <f t="shared" si="4"/>
        <v>13.5</v>
      </c>
      <c r="I251">
        <f t="shared" si="3"/>
        <v>13.400000000000091</v>
      </c>
      <c r="K251" s="17">
        <f t="shared" si="5"/>
        <v>13.5</v>
      </c>
      <c r="L251" s="12"/>
      <c r="M251">
        <v>5147.6</v>
      </c>
    </row>
    <row r="252" spans="1:14" ht="12.75" outlineLevel="1">
      <c r="A252" s="5">
        <v>39365</v>
      </c>
      <c r="B252" s="3">
        <v>0.4930555555555556</v>
      </c>
      <c r="C252" s="14">
        <v>5158.6</v>
      </c>
      <c r="D252" s="1">
        <v>3961.9</v>
      </c>
      <c r="F252" s="12"/>
      <c r="G252" s="25"/>
      <c r="H252">
        <f t="shared" si="4"/>
        <v>11</v>
      </c>
      <c r="I252">
        <f t="shared" si="3"/>
        <v>16.300000000000182</v>
      </c>
      <c r="K252" s="17">
        <f t="shared" si="5"/>
        <v>11</v>
      </c>
      <c r="L252" s="12"/>
      <c r="M252">
        <v>1976.9</v>
      </c>
      <c r="N252" t="s">
        <v>8</v>
      </c>
    </row>
    <row r="253" spans="1:14" ht="12.75" outlineLevel="1">
      <c r="A253" s="5">
        <v>39366</v>
      </c>
      <c r="B253" s="3">
        <v>0.5034722222222222</v>
      </c>
      <c r="C253" s="14">
        <v>5172.6</v>
      </c>
      <c r="D253" s="1">
        <v>3979.6</v>
      </c>
      <c r="F253" s="12"/>
      <c r="G253" s="25"/>
      <c r="H253">
        <f t="shared" si="4"/>
        <v>14</v>
      </c>
      <c r="I253">
        <f t="shared" si="3"/>
        <v>17.699999999999818</v>
      </c>
      <c r="K253" s="17">
        <f t="shared" si="5"/>
        <v>14</v>
      </c>
      <c r="L253" s="12"/>
      <c r="M253"/>
      <c r="N253" t="s">
        <v>9</v>
      </c>
    </row>
    <row r="254" spans="1:14" ht="12.75" outlineLevel="1">
      <c r="A254" s="5">
        <v>39367</v>
      </c>
      <c r="B254" s="3">
        <v>0.4895833333333333</v>
      </c>
      <c r="C254" s="14">
        <v>5185.4</v>
      </c>
      <c r="D254" s="1">
        <v>3997.1</v>
      </c>
      <c r="F254" s="12"/>
      <c r="G254" s="25"/>
      <c r="H254">
        <f t="shared" si="4"/>
        <v>12.799999999999272</v>
      </c>
      <c r="I254">
        <f t="shared" si="3"/>
        <v>17.5</v>
      </c>
      <c r="K254" s="17">
        <f t="shared" si="5"/>
        <v>12.799999999999272</v>
      </c>
      <c r="L254" s="12"/>
      <c r="M254"/>
      <c r="N254" t="s">
        <v>10</v>
      </c>
    </row>
    <row r="255" spans="1:13" ht="12.75" outlineLevel="1">
      <c r="A255" s="9">
        <v>39368</v>
      </c>
      <c r="B255" s="11">
        <v>0.4861111111111111</v>
      </c>
      <c r="C255" s="15">
        <v>5200.8</v>
      </c>
      <c r="D255" s="10">
        <v>4016.6</v>
      </c>
      <c r="E255" s="10"/>
      <c r="F255" s="44"/>
      <c r="G255" s="26"/>
      <c r="H255" s="13">
        <f t="shared" si="4"/>
        <v>15.400000000000546</v>
      </c>
      <c r="I255">
        <f>SUM(D255-D254)</f>
        <v>19.5</v>
      </c>
      <c r="J255" s="13"/>
      <c r="K255" s="13">
        <v>11.41</v>
      </c>
      <c r="L255" s="21">
        <f>SUM(H255-K255)</f>
        <v>3.9900000000005456</v>
      </c>
      <c r="M255" s="19" t="s">
        <v>11</v>
      </c>
    </row>
    <row r="256" spans="1:12" ht="12.75" outlineLevel="1">
      <c r="A256" s="6">
        <v>39369</v>
      </c>
      <c r="B256" s="3">
        <v>0.4895833333333333</v>
      </c>
      <c r="C256" s="14">
        <v>5223.8</v>
      </c>
      <c r="D256" s="1">
        <v>4046.4</v>
      </c>
      <c r="F256" s="12"/>
      <c r="G256" s="25"/>
      <c r="H256" s="22">
        <f t="shared" si="4"/>
        <v>23</v>
      </c>
      <c r="I256" s="22">
        <f t="shared" si="3"/>
        <v>29.800000000000182</v>
      </c>
      <c r="J256" s="22"/>
      <c r="K256" s="41">
        <v>11.41</v>
      </c>
      <c r="L256" s="21">
        <f aca="true" t="shared" si="6" ref="L256:L276">SUM(H256-K256)</f>
        <v>11.59</v>
      </c>
    </row>
    <row r="257" spans="1:12" ht="12.75" outlineLevel="1">
      <c r="A257" s="5">
        <v>39370</v>
      </c>
      <c r="B257" s="3">
        <v>0.48819444444444443</v>
      </c>
      <c r="C257" s="14">
        <v>5246.5</v>
      </c>
      <c r="D257" s="1">
        <v>4064</v>
      </c>
      <c r="F257" s="12"/>
      <c r="G257" s="25"/>
      <c r="H257">
        <f t="shared" si="4"/>
        <v>22.699999999999818</v>
      </c>
      <c r="I257">
        <f t="shared" si="3"/>
        <v>17.59999999999991</v>
      </c>
      <c r="K257" s="13">
        <v>11.41</v>
      </c>
      <c r="L257" s="21">
        <f t="shared" si="6"/>
        <v>11.289999999999818</v>
      </c>
    </row>
    <row r="258" spans="1:12" ht="12.75" outlineLevel="1">
      <c r="A258" s="5">
        <v>39371</v>
      </c>
      <c r="B258" s="3">
        <v>0.4895833333333333</v>
      </c>
      <c r="C258" s="14">
        <v>5267.1</v>
      </c>
      <c r="D258" s="1">
        <v>4076.2</v>
      </c>
      <c r="F258" s="12"/>
      <c r="G258" s="25"/>
      <c r="H258">
        <f t="shared" si="4"/>
        <v>20.600000000000364</v>
      </c>
      <c r="I258">
        <f t="shared" si="3"/>
        <v>12.199999999999818</v>
      </c>
      <c r="K258" s="13">
        <v>11.41</v>
      </c>
      <c r="L258" s="21">
        <f t="shared" si="6"/>
        <v>9.190000000000364</v>
      </c>
    </row>
    <row r="259" spans="1:12" ht="12.75" outlineLevel="1">
      <c r="A259" s="5">
        <v>39372</v>
      </c>
      <c r="B259" s="3">
        <v>0.46875</v>
      </c>
      <c r="C259" s="14">
        <v>5285.3</v>
      </c>
      <c r="D259" s="1">
        <v>4087.9</v>
      </c>
      <c r="F259" s="12"/>
      <c r="G259" s="25"/>
      <c r="H259">
        <f t="shared" si="4"/>
        <v>18.199999999999818</v>
      </c>
      <c r="I259">
        <f t="shared" si="3"/>
        <v>11.700000000000273</v>
      </c>
      <c r="K259" s="13">
        <v>11.41</v>
      </c>
      <c r="L259" s="21">
        <f t="shared" si="6"/>
        <v>6.789999999999818</v>
      </c>
    </row>
    <row r="260" spans="1:12" ht="12.75" outlineLevel="1">
      <c r="A260" s="5">
        <v>39373</v>
      </c>
      <c r="B260" s="3">
        <v>0.4916666666666667</v>
      </c>
      <c r="C260" s="14">
        <v>5303.5</v>
      </c>
      <c r="D260" s="1">
        <v>4099.8</v>
      </c>
      <c r="F260" s="12"/>
      <c r="G260" s="25"/>
      <c r="H260">
        <f t="shared" si="4"/>
        <v>18.199999999999818</v>
      </c>
      <c r="I260">
        <f t="shared" si="3"/>
        <v>11.900000000000091</v>
      </c>
      <c r="K260" s="13">
        <v>11.41</v>
      </c>
      <c r="L260" s="21">
        <f t="shared" si="6"/>
        <v>6.789999999999818</v>
      </c>
    </row>
    <row r="261" spans="1:12" ht="12.75" outlineLevel="1">
      <c r="A261" s="5">
        <v>39374</v>
      </c>
      <c r="B261" s="3">
        <v>0.49652777777777773</v>
      </c>
      <c r="C261" s="14">
        <v>5325.7</v>
      </c>
      <c r="D261" s="1">
        <v>4113.4</v>
      </c>
      <c r="F261" s="12"/>
      <c r="G261" s="25"/>
      <c r="H261">
        <f t="shared" si="4"/>
        <v>22.199999999999818</v>
      </c>
      <c r="I261">
        <f t="shared" si="3"/>
        <v>13.599999999999454</v>
      </c>
      <c r="K261" s="13">
        <v>11.41</v>
      </c>
      <c r="L261" s="21">
        <f t="shared" si="6"/>
        <v>10.789999999999818</v>
      </c>
    </row>
    <row r="262" spans="1:12" ht="12.75" outlineLevel="1">
      <c r="A262" s="5">
        <v>39375</v>
      </c>
      <c r="B262" s="3">
        <v>0.4201388888888889</v>
      </c>
      <c r="C262" s="14">
        <v>5350.5</v>
      </c>
      <c r="D262" s="1">
        <v>4126.4</v>
      </c>
      <c r="F262" s="12"/>
      <c r="G262" s="25"/>
      <c r="H262">
        <f t="shared" si="4"/>
        <v>24.800000000000182</v>
      </c>
      <c r="I262">
        <f t="shared" si="3"/>
        <v>13</v>
      </c>
      <c r="K262" s="13">
        <v>11.41</v>
      </c>
      <c r="L262" s="21">
        <f t="shared" si="6"/>
        <v>13.390000000000182</v>
      </c>
    </row>
    <row r="263" spans="1:12" ht="12.75" outlineLevel="1">
      <c r="A263" s="6">
        <v>39376</v>
      </c>
      <c r="B263" s="3">
        <v>0.4895833333333333</v>
      </c>
      <c r="C263" s="14">
        <v>5379.5</v>
      </c>
      <c r="D263" s="1">
        <v>4146.4</v>
      </c>
      <c r="F263" s="12"/>
      <c r="G263" s="25"/>
      <c r="H263" s="22">
        <f t="shared" si="4"/>
        <v>29</v>
      </c>
      <c r="I263" s="22">
        <f t="shared" si="3"/>
        <v>20</v>
      </c>
      <c r="J263" s="22"/>
      <c r="K263" s="41">
        <v>11.41</v>
      </c>
      <c r="L263" s="21">
        <f t="shared" si="6"/>
        <v>17.59</v>
      </c>
    </row>
    <row r="264" spans="1:12" ht="12.75" outlineLevel="1">
      <c r="A264" s="5">
        <v>39377</v>
      </c>
      <c r="B264" s="3">
        <v>0.4895833333333333</v>
      </c>
      <c r="C264" s="14">
        <v>5404.3</v>
      </c>
      <c r="D264" s="1">
        <v>4168.2</v>
      </c>
      <c r="F264" s="12"/>
      <c r="G264" s="25"/>
      <c r="H264">
        <f t="shared" si="4"/>
        <v>24.800000000000182</v>
      </c>
      <c r="I264">
        <f t="shared" si="3"/>
        <v>21.800000000000182</v>
      </c>
      <c r="K264" s="13">
        <v>11.41</v>
      </c>
      <c r="L264" s="21">
        <f t="shared" si="6"/>
        <v>13.390000000000182</v>
      </c>
    </row>
    <row r="265" spans="1:12" ht="12.75" outlineLevel="1">
      <c r="A265" s="5">
        <v>39378</v>
      </c>
      <c r="B265" s="3">
        <v>0.4895833333333333</v>
      </c>
      <c r="C265" s="14">
        <v>5427.1</v>
      </c>
      <c r="D265" s="1">
        <v>4181.7</v>
      </c>
      <c r="F265" s="12"/>
      <c r="G265" s="25"/>
      <c r="H265">
        <f t="shared" si="4"/>
        <v>22.800000000000182</v>
      </c>
      <c r="I265">
        <f t="shared" si="3"/>
        <v>13.5</v>
      </c>
      <c r="K265" s="13">
        <v>11.41</v>
      </c>
      <c r="L265" s="21">
        <f t="shared" si="6"/>
        <v>11.390000000000182</v>
      </c>
    </row>
    <row r="266" spans="1:12" ht="12.75" outlineLevel="1">
      <c r="A266" s="5">
        <v>39379</v>
      </c>
      <c r="B266" s="3">
        <v>0.4895833333333333</v>
      </c>
      <c r="C266" s="14">
        <v>5448.2</v>
      </c>
      <c r="D266" s="1">
        <v>4193.7</v>
      </c>
      <c r="F266" s="12"/>
      <c r="G266" s="25"/>
      <c r="H266">
        <f t="shared" si="4"/>
        <v>21.099999999999454</v>
      </c>
      <c r="I266">
        <f t="shared" si="3"/>
        <v>12</v>
      </c>
      <c r="K266" s="13">
        <v>11.41</v>
      </c>
      <c r="L266" s="21">
        <f t="shared" si="6"/>
        <v>9.689999999999454</v>
      </c>
    </row>
    <row r="267" spans="1:12" ht="12.75" outlineLevel="1">
      <c r="A267" s="5">
        <v>39380</v>
      </c>
      <c r="B267" s="3">
        <v>0.4895833333333333</v>
      </c>
      <c r="C267" s="14">
        <v>5470.1</v>
      </c>
      <c r="D267" s="1">
        <v>4209.3</v>
      </c>
      <c r="F267" s="12"/>
      <c r="G267" s="25"/>
      <c r="H267">
        <f t="shared" si="4"/>
        <v>21.900000000000546</v>
      </c>
      <c r="I267">
        <f t="shared" si="3"/>
        <v>15.600000000000364</v>
      </c>
      <c r="K267" s="13">
        <v>11.41</v>
      </c>
      <c r="L267" s="21">
        <f t="shared" si="6"/>
        <v>10.490000000000546</v>
      </c>
    </row>
    <row r="268" spans="1:12" ht="12.75" outlineLevel="1">
      <c r="A268" s="5">
        <v>39381</v>
      </c>
      <c r="B268" s="3">
        <v>0.5</v>
      </c>
      <c r="C268" s="14">
        <v>5490.5</v>
      </c>
      <c r="D268" s="1">
        <v>4224.2</v>
      </c>
      <c r="F268" s="12"/>
      <c r="G268" s="25"/>
      <c r="H268">
        <f t="shared" si="4"/>
        <v>20.399999999999636</v>
      </c>
      <c r="I268">
        <f t="shared" si="3"/>
        <v>14.899999999999636</v>
      </c>
      <c r="K268" s="13">
        <v>11.41</v>
      </c>
      <c r="L268" s="21">
        <f t="shared" si="6"/>
        <v>8.989999999999636</v>
      </c>
    </row>
    <row r="269" spans="1:12" ht="12.75" outlineLevel="1">
      <c r="A269" s="5">
        <v>39382</v>
      </c>
      <c r="B269" s="3">
        <v>0.4895833333333333</v>
      </c>
      <c r="C269" s="14">
        <v>5509.2</v>
      </c>
      <c r="D269" s="1">
        <v>4249.8</v>
      </c>
      <c r="F269" s="12"/>
      <c r="G269" s="25"/>
      <c r="H269">
        <f t="shared" si="4"/>
        <v>18.699999999999818</v>
      </c>
      <c r="I269">
        <f aca="true" t="shared" si="7" ref="I269:I277">SUM(D269-D268)</f>
        <v>25.600000000000364</v>
      </c>
      <c r="K269" s="13">
        <v>11.41</v>
      </c>
      <c r="L269" s="21">
        <f t="shared" si="6"/>
        <v>7.289999999999818</v>
      </c>
    </row>
    <row r="270" spans="1:12" ht="12.75" outlineLevel="1">
      <c r="A270" s="6">
        <v>39383</v>
      </c>
      <c r="B270" s="3">
        <v>0.4826388888888889</v>
      </c>
      <c r="C270" s="14">
        <v>5529.9</v>
      </c>
      <c r="D270" s="1">
        <v>4265.5</v>
      </c>
      <c r="F270" s="12"/>
      <c r="G270" s="25"/>
      <c r="H270" s="22">
        <f t="shared" si="4"/>
        <v>20.699999999999818</v>
      </c>
      <c r="I270" s="22">
        <f t="shared" si="7"/>
        <v>15.699999999999818</v>
      </c>
      <c r="J270" s="22"/>
      <c r="K270" s="41">
        <v>11.41</v>
      </c>
      <c r="L270" s="21">
        <f t="shared" si="6"/>
        <v>9.289999999999818</v>
      </c>
    </row>
    <row r="271" spans="1:12" ht="12.75" outlineLevel="1">
      <c r="A271" s="5">
        <v>39384</v>
      </c>
      <c r="B271" s="3">
        <v>0.4895833333333333</v>
      </c>
      <c r="C271" s="14">
        <v>5553.3</v>
      </c>
      <c r="D271" s="1">
        <v>4279.4</v>
      </c>
      <c r="F271" s="12"/>
      <c r="G271" s="25"/>
      <c r="H271">
        <f>SUM(C271-C270)</f>
        <v>23.400000000000546</v>
      </c>
      <c r="I271">
        <f t="shared" si="7"/>
        <v>13.899999999999636</v>
      </c>
      <c r="K271" s="13">
        <v>11.41</v>
      </c>
      <c r="L271" s="21">
        <f t="shared" si="6"/>
        <v>11.990000000000546</v>
      </c>
    </row>
    <row r="272" spans="1:12" ht="12.75" outlineLevel="1">
      <c r="A272" s="5">
        <v>39385</v>
      </c>
      <c r="B272" s="3">
        <v>0.4895833333333333</v>
      </c>
      <c r="C272" s="14">
        <v>5572.8</v>
      </c>
      <c r="D272" s="1">
        <v>4295.9</v>
      </c>
      <c r="F272" s="12"/>
      <c r="G272" s="25"/>
      <c r="H272">
        <f>SUM(C272-C271)</f>
        <v>19.5</v>
      </c>
      <c r="I272">
        <f t="shared" si="7"/>
        <v>16.5</v>
      </c>
      <c r="K272" s="13">
        <v>11.41</v>
      </c>
      <c r="L272" s="21">
        <f t="shared" si="6"/>
        <v>8.09</v>
      </c>
    </row>
    <row r="273" spans="1:12" ht="12.75">
      <c r="A273" s="5">
        <v>39386</v>
      </c>
      <c r="B273" s="3">
        <v>0.4895833333333333</v>
      </c>
      <c r="C273" s="14">
        <v>5593.1</v>
      </c>
      <c r="D273" s="1">
        <v>4311.3</v>
      </c>
      <c r="F273" s="12"/>
      <c r="G273" s="25"/>
      <c r="H273">
        <f>SUM(C273-C272)</f>
        <v>20.300000000000182</v>
      </c>
      <c r="I273">
        <f t="shared" si="7"/>
        <v>15.400000000000546</v>
      </c>
      <c r="K273" s="13">
        <v>11.41</v>
      </c>
      <c r="L273" s="21">
        <f t="shared" si="6"/>
        <v>8.890000000000182</v>
      </c>
    </row>
    <row r="274" spans="1:12" ht="12.75" outlineLevel="1">
      <c r="A274" s="118">
        <v>39387</v>
      </c>
      <c r="B274" s="119">
        <v>0.4895833333333333</v>
      </c>
      <c r="C274" s="120">
        <v>5617.9</v>
      </c>
      <c r="D274" s="117">
        <v>4324.5</v>
      </c>
      <c r="E274" s="117"/>
      <c r="F274" s="88"/>
      <c r="G274" s="122"/>
      <c r="H274" s="86">
        <f>SUM(C274-C273)</f>
        <v>24.799999999999272</v>
      </c>
      <c r="I274" s="86">
        <f t="shared" si="7"/>
        <v>13.199999999999818</v>
      </c>
      <c r="J274" s="86"/>
      <c r="K274" s="86">
        <v>11.41</v>
      </c>
      <c r="L274" s="124">
        <f t="shared" si="6"/>
        <v>13.389999999999272</v>
      </c>
    </row>
    <row r="275" spans="1:12" ht="12.75" outlineLevel="1">
      <c r="A275" s="5">
        <v>39388</v>
      </c>
      <c r="B275" s="3">
        <v>0.4930555555555556</v>
      </c>
      <c r="C275" s="14">
        <v>5641.1</v>
      </c>
      <c r="D275" s="1">
        <v>4339.4</v>
      </c>
      <c r="F275" s="12"/>
      <c r="G275" s="25"/>
      <c r="H275">
        <f aca="true" t="shared" si="8" ref="H275:H338">SUM(C275-C274)</f>
        <v>23.200000000000728</v>
      </c>
      <c r="I275">
        <f t="shared" si="7"/>
        <v>14.899999999999636</v>
      </c>
      <c r="K275" s="13">
        <v>11.41</v>
      </c>
      <c r="L275" s="21">
        <f t="shared" si="6"/>
        <v>11.790000000000727</v>
      </c>
    </row>
    <row r="276" spans="1:13" ht="12.75" outlineLevel="1">
      <c r="A276" s="9">
        <v>39389</v>
      </c>
      <c r="B276" s="11">
        <v>0.5</v>
      </c>
      <c r="C276" s="15">
        <v>5657.1</v>
      </c>
      <c r="D276" s="10">
        <v>4359.8</v>
      </c>
      <c r="E276" s="10"/>
      <c r="F276" s="44"/>
      <c r="G276" s="26"/>
      <c r="H276" s="13">
        <f t="shared" si="8"/>
        <v>16</v>
      </c>
      <c r="I276">
        <f t="shared" si="7"/>
        <v>20.400000000000546</v>
      </c>
      <c r="J276" s="13"/>
      <c r="K276" s="13">
        <v>11.41</v>
      </c>
      <c r="L276" s="21">
        <f t="shared" si="6"/>
        <v>4.59</v>
      </c>
      <c r="M276" s="19" t="s">
        <v>14</v>
      </c>
    </row>
    <row r="277" spans="1:12" ht="12.75" outlineLevel="1">
      <c r="A277" s="6">
        <v>39390</v>
      </c>
      <c r="B277" s="20">
        <v>0.4895833333333333</v>
      </c>
      <c r="C277" s="16">
        <v>5675.6</v>
      </c>
      <c r="D277" s="8">
        <v>4381.6</v>
      </c>
      <c r="E277" s="8"/>
      <c r="F277" s="21"/>
      <c r="G277" s="27"/>
      <c r="H277" s="22">
        <f t="shared" si="8"/>
        <v>18.5</v>
      </c>
      <c r="I277" s="22">
        <f t="shared" si="7"/>
        <v>21.800000000000182</v>
      </c>
      <c r="J277" s="22">
        <v>11.13</v>
      </c>
      <c r="K277" s="22">
        <v>11.13</v>
      </c>
      <c r="L277" s="21">
        <f>SUM(H277-J277)</f>
        <v>7.369999999999999</v>
      </c>
    </row>
    <row r="278" spans="1:12" ht="12.75" outlineLevel="1">
      <c r="A278" s="5">
        <v>39391</v>
      </c>
      <c r="B278" s="3">
        <v>0.4895833333333333</v>
      </c>
      <c r="C278" s="14">
        <v>5696.6</v>
      </c>
      <c r="D278" s="1">
        <v>4401.3</v>
      </c>
      <c r="F278" s="12"/>
      <c r="G278" s="25"/>
      <c r="H278">
        <f t="shared" si="8"/>
        <v>21</v>
      </c>
      <c r="I278">
        <f>SUM(D278-D277)</f>
        <v>19.699999999999818</v>
      </c>
      <c r="J278">
        <v>22.78</v>
      </c>
      <c r="K278">
        <f>SUM(J278-J277)</f>
        <v>11.65</v>
      </c>
      <c r="L278" s="12">
        <f>SUM(H278-(J278-J277))</f>
        <v>9.35</v>
      </c>
    </row>
    <row r="279" spans="1:12" ht="12.75" outlineLevel="1">
      <c r="A279" s="5">
        <v>39392</v>
      </c>
      <c r="B279" s="3">
        <v>0.4583333333333333</v>
      </c>
      <c r="C279" s="14">
        <v>5716.4</v>
      </c>
      <c r="D279" s="1">
        <v>4416.8</v>
      </c>
      <c r="E279" s="1">
        <v>7</v>
      </c>
      <c r="F279" s="12"/>
      <c r="G279" s="25"/>
      <c r="H279">
        <f t="shared" si="8"/>
        <v>19.799999999999272</v>
      </c>
      <c r="I279">
        <f aca="true" t="shared" si="9" ref="I279:I303">SUM(D279-D278)</f>
        <v>15.5</v>
      </c>
      <c r="J279">
        <v>33.36</v>
      </c>
      <c r="K279">
        <f aca="true" t="shared" si="10" ref="K279:K342">SUM(J279-J278)</f>
        <v>10.579999999999998</v>
      </c>
      <c r="L279" s="12">
        <f>SUM(H279-(J279-J278))</f>
        <v>9.219999999999274</v>
      </c>
    </row>
    <row r="280" spans="1:12" ht="12.75" outlineLevel="1">
      <c r="A280" s="5">
        <v>39393</v>
      </c>
      <c r="B280" s="3">
        <v>0.4895833333333333</v>
      </c>
      <c r="C280" s="14">
        <v>5738.9</v>
      </c>
      <c r="D280" s="1">
        <v>4437</v>
      </c>
      <c r="E280" s="1">
        <v>7</v>
      </c>
      <c r="F280" s="12"/>
      <c r="G280" s="25"/>
      <c r="H280">
        <f t="shared" si="8"/>
        <v>22.5</v>
      </c>
      <c r="I280">
        <f t="shared" si="9"/>
        <v>20.199999999999818</v>
      </c>
      <c r="J280">
        <v>45.59</v>
      </c>
      <c r="K280">
        <f t="shared" si="10"/>
        <v>12.230000000000004</v>
      </c>
      <c r="L280" s="12">
        <f>SUM(H280-(J280-J279))</f>
        <v>10.269999999999996</v>
      </c>
    </row>
    <row r="281" spans="1:12" ht="12.75" outlineLevel="1">
      <c r="A281" s="5">
        <v>39394</v>
      </c>
      <c r="B281" s="3">
        <v>0.4895833333333333</v>
      </c>
      <c r="C281" s="14">
        <v>5759.3</v>
      </c>
      <c r="D281" s="1">
        <v>4456.9</v>
      </c>
      <c r="E281" s="1">
        <v>7</v>
      </c>
      <c r="F281" s="12"/>
      <c r="G281" s="25"/>
      <c r="H281">
        <f t="shared" si="8"/>
        <v>20.400000000000546</v>
      </c>
      <c r="I281">
        <f t="shared" si="9"/>
        <v>19.899999999999636</v>
      </c>
      <c r="J281">
        <v>57.53</v>
      </c>
      <c r="K281">
        <f t="shared" si="10"/>
        <v>11.939999999999998</v>
      </c>
      <c r="L281" s="12">
        <f aca="true" t="shared" si="11" ref="L281:L344">SUM(H281-(J281-J280))</f>
        <v>8.460000000000548</v>
      </c>
    </row>
    <row r="282" spans="1:12" ht="12.75" outlineLevel="1">
      <c r="A282" s="5">
        <v>39395</v>
      </c>
      <c r="B282" s="3">
        <v>0.4895833333333333</v>
      </c>
      <c r="C282" s="14">
        <v>5779.8</v>
      </c>
      <c r="D282" s="1">
        <v>4475.8</v>
      </c>
      <c r="E282" s="1">
        <v>6</v>
      </c>
      <c r="F282" s="12"/>
      <c r="G282" s="25"/>
      <c r="H282">
        <f t="shared" si="8"/>
        <v>20.5</v>
      </c>
      <c r="I282">
        <f t="shared" si="9"/>
        <v>18.900000000000546</v>
      </c>
      <c r="J282">
        <v>68.88</v>
      </c>
      <c r="K282">
        <f t="shared" si="10"/>
        <v>11.349999999999994</v>
      </c>
      <c r="L282" s="12">
        <f t="shared" si="11"/>
        <v>9.150000000000006</v>
      </c>
    </row>
    <row r="283" spans="1:13" ht="12.75" outlineLevel="1">
      <c r="A283" s="5">
        <v>39396</v>
      </c>
      <c r="B283" s="3">
        <v>0.4895833333333333</v>
      </c>
      <c r="C283" s="14">
        <v>5803.1</v>
      </c>
      <c r="D283" s="1">
        <v>4494.8</v>
      </c>
      <c r="E283" s="1">
        <v>6</v>
      </c>
      <c r="F283" s="12"/>
      <c r="G283" s="25"/>
      <c r="H283">
        <f t="shared" si="8"/>
        <v>23.300000000000182</v>
      </c>
      <c r="I283">
        <f t="shared" si="9"/>
        <v>19</v>
      </c>
      <c r="J283">
        <v>80.51</v>
      </c>
      <c r="K283">
        <f t="shared" si="10"/>
        <v>11.63000000000001</v>
      </c>
      <c r="L283" s="12">
        <f t="shared" si="11"/>
        <v>11.670000000000172</v>
      </c>
      <c r="M283" s="18" t="s">
        <v>16</v>
      </c>
    </row>
    <row r="284" spans="1:13" s="23" customFormat="1" ht="12.75" outlineLevel="1">
      <c r="A284" s="6">
        <v>39397</v>
      </c>
      <c r="B284" s="20">
        <v>0.5277777777777778</v>
      </c>
      <c r="C284" s="16">
        <v>5828.6</v>
      </c>
      <c r="D284" s="8">
        <v>4521.3</v>
      </c>
      <c r="E284" s="8">
        <v>7</v>
      </c>
      <c r="F284" s="21"/>
      <c r="G284" s="27"/>
      <c r="H284" s="22">
        <f t="shared" si="8"/>
        <v>25.5</v>
      </c>
      <c r="I284" s="22">
        <f t="shared" si="9"/>
        <v>26.5</v>
      </c>
      <c r="J284" s="22">
        <v>92.59</v>
      </c>
      <c r="K284" s="22">
        <f t="shared" si="10"/>
        <v>12.079999999999998</v>
      </c>
      <c r="L284" s="21">
        <f t="shared" si="11"/>
        <v>13.420000000000002</v>
      </c>
      <c r="M284" s="24" t="s">
        <v>17</v>
      </c>
    </row>
    <row r="285" spans="1:12" ht="12.75" outlineLevel="1">
      <c r="A285" s="5">
        <v>39398</v>
      </c>
      <c r="B285" s="3">
        <v>0.4895833333333333</v>
      </c>
      <c r="C285" s="14">
        <v>5852.3</v>
      </c>
      <c r="D285" s="1">
        <v>4539.3</v>
      </c>
      <c r="E285" s="1">
        <v>6</v>
      </c>
      <c r="F285" s="12"/>
      <c r="G285" s="25"/>
      <c r="H285">
        <f t="shared" si="8"/>
        <v>23.699999999999818</v>
      </c>
      <c r="I285">
        <f t="shared" si="9"/>
        <v>18</v>
      </c>
      <c r="J285">
        <v>103.85</v>
      </c>
      <c r="K285">
        <f t="shared" si="10"/>
        <v>11.259999999999991</v>
      </c>
      <c r="L285" s="12">
        <f t="shared" si="11"/>
        <v>12.439999999999827</v>
      </c>
    </row>
    <row r="286" spans="1:12" ht="12.75" outlineLevel="1">
      <c r="A286" s="5">
        <v>39399</v>
      </c>
      <c r="B286" s="3">
        <v>0.4895833333333333</v>
      </c>
      <c r="C286" s="14">
        <v>5876.2</v>
      </c>
      <c r="D286" s="1">
        <v>4552.4</v>
      </c>
      <c r="E286" s="1">
        <v>5</v>
      </c>
      <c r="F286" s="12"/>
      <c r="G286" s="25"/>
      <c r="H286">
        <f t="shared" si="8"/>
        <v>23.899999999999636</v>
      </c>
      <c r="I286">
        <f t="shared" si="9"/>
        <v>13.099999999999454</v>
      </c>
      <c r="J286">
        <v>115.18</v>
      </c>
      <c r="K286">
        <f t="shared" si="10"/>
        <v>11.330000000000013</v>
      </c>
      <c r="L286" s="12">
        <f t="shared" si="11"/>
        <v>12.569999999999624</v>
      </c>
    </row>
    <row r="287" spans="1:12" ht="12.75" outlineLevel="1">
      <c r="A287" s="5">
        <v>39400</v>
      </c>
      <c r="B287" s="3">
        <v>0.4895833333333333</v>
      </c>
      <c r="C287" s="14">
        <v>5903.1</v>
      </c>
      <c r="D287" s="1">
        <v>4570.1</v>
      </c>
      <c r="E287" s="1">
        <v>4</v>
      </c>
      <c r="F287" s="12"/>
      <c r="G287" s="25"/>
      <c r="H287">
        <f t="shared" si="8"/>
        <v>26.900000000000546</v>
      </c>
      <c r="I287">
        <f t="shared" si="9"/>
        <v>17.700000000000728</v>
      </c>
      <c r="J287">
        <v>126.39</v>
      </c>
      <c r="K287">
        <f t="shared" si="10"/>
        <v>11.209999999999994</v>
      </c>
      <c r="L287" s="12">
        <f t="shared" si="11"/>
        <v>15.690000000000552</v>
      </c>
    </row>
    <row r="288" spans="1:13" ht="12.75" outlineLevel="1">
      <c r="A288" s="5">
        <v>39401</v>
      </c>
      <c r="B288" s="3">
        <v>0.49652777777777773</v>
      </c>
      <c r="C288" s="14">
        <v>5934</v>
      </c>
      <c r="D288" s="1">
        <v>4584.9</v>
      </c>
      <c r="E288" s="1">
        <v>2</v>
      </c>
      <c r="F288" s="12"/>
      <c r="G288" s="25"/>
      <c r="H288" s="32">
        <f t="shared" si="8"/>
        <v>30.899999999999636</v>
      </c>
      <c r="I288">
        <f t="shared" si="9"/>
        <v>14.799999999999272</v>
      </c>
      <c r="J288">
        <v>137.9</v>
      </c>
      <c r="K288">
        <f t="shared" si="10"/>
        <v>11.510000000000005</v>
      </c>
      <c r="L288" s="12">
        <f t="shared" si="11"/>
        <v>19.38999999999963</v>
      </c>
      <c r="M288" s="18" t="s">
        <v>18</v>
      </c>
    </row>
    <row r="289" spans="1:13" ht="12.75" outlineLevel="1">
      <c r="A289" s="5">
        <v>39402</v>
      </c>
      <c r="B289" s="3">
        <v>0.4895833333333333</v>
      </c>
      <c r="C289" s="14">
        <v>5980.1</v>
      </c>
      <c r="D289" s="1">
        <v>4608.7</v>
      </c>
      <c r="E289" s="1">
        <v>1</v>
      </c>
      <c r="F289" s="12"/>
      <c r="G289" s="25"/>
      <c r="H289" s="30">
        <f t="shared" si="8"/>
        <v>46.100000000000364</v>
      </c>
      <c r="I289">
        <f t="shared" si="9"/>
        <v>23.800000000000182</v>
      </c>
      <c r="J289" s="30">
        <v>149.17</v>
      </c>
      <c r="K289" s="30">
        <f t="shared" si="10"/>
        <v>11.269999999999982</v>
      </c>
      <c r="L289" s="31">
        <f t="shared" si="11"/>
        <v>34.83000000000038</v>
      </c>
      <c r="M289" s="18" t="s">
        <v>19</v>
      </c>
    </row>
    <row r="290" spans="1:13" ht="12.75" outlineLevel="1">
      <c r="A290" s="5">
        <v>39403</v>
      </c>
      <c r="B290" s="3">
        <v>0.4895833333333333</v>
      </c>
      <c r="C290" s="14">
        <v>6015.3</v>
      </c>
      <c r="D290" s="1">
        <v>4642.5</v>
      </c>
      <c r="E290" s="1">
        <v>4</v>
      </c>
      <c r="F290" s="12"/>
      <c r="G290" s="25">
        <v>24</v>
      </c>
      <c r="H290" s="30">
        <f t="shared" si="8"/>
        <v>35.19999999999982</v>
      </c>
      <c r="I290">
        <f t="shared" si="9"/>
        <v>33.80000000000018</v>
      </c>
      <c r="J290" s="30">
        <v>160.45</v>
      </c>
      <c r="K290" s="30">
        <f t="shared" si="10"/>
        <v>11.280000000000001</v>
      </c>
      <c r="L290" s="31">
        <f t="shared" si="11"/>
        <v>23.919999999999817</v>
      </c>
      <c r="M290" s="18" t="s">
        <v>21</v>
      </c>
    </row>
    <row r="291" spans="1:12" ht="12.75" outlineLevel="1">
      <c r="A291" s="6">
        <v>39404</v>
      </c>
      <c r="B291" s="20">
        <v>0.4895833333333333</v>
      </c>
      <c r="C291" s="16">
        <v>6047.3</v>
      </c>
      <c r="D291" s="8">
        <v>4669.8</v>
      </c>
      <c r="E291" s="8">
        <v>5</v>
      </c>
      <c r="F291" s="21"/>
      <c r="G291" s="27">
        <v>25</v>
      </c>
      <c r="H291" s="22">
        <f t="shared" si="8"/>
        <v>32</v>
      </c>
      <c r="I291" s="22">
        <f t="shared" si="9"/>
        <v>27.300000000000182</v>
      </c>
      <c r="J291" s="22">
        <v>171.7</v>
      </c>
      <c r="K291" s="22">
        <f t="shared" si="10"/>
        <v>11.25</v>
      </c>
      <c r="L291" s="21">
        <f t="shared" si="11"/>
        <v>20.75</v>
      </c>
    </row>
    <row r="292" spans="1:13" ht="12.75" outlineLevel="1">
      <c r="A292" s="5">
        <v>39405</v>
      </c>
      <c r="B292" s="3">
        <v>0.4895833333333333</v>
      </c>
      <c r="C292" s="14">
        <v>6079.2</v>
      </c>
      <c r="D292" s="1">
        <v>4688.1</v>
      </c>
      <c r="E292" s="1">
        <v>4</v>
      </c>
      <c r="F292" s="12"/>
      <c r="G292" s="25">
        <v>24</v>
      </c>
      <c r="H292">
        <f t="shared" si="8"/>
        <v>31.899999999999636</v>
      </c>
      <c r="I292">
        <f t="shared" si="9"/>
        <v>18.300000000000182</v>
      </c>
      <c r="J292">
        <v>183.07</v>
      </c>
      <c r="K292">
        <f t="shared" si="10"/>
        <v>11.370000000000005</v>
      </c>
      <c r="L292" s="12">
        <f t="shared" si="11"/>
        <v>20.52999999999963</v>
      </c>
      <c r="M292" s="18" t="s">
        <v>30</v>
      </c>
    </row>
    <row r="293" spans="1:12" ht="12.75" outlineLevel="1">
      <c r="A293" s="5">
        <v>39406</v>
      </c>
      <c r="B293" s="3">
        <v>0.49652777777777773</v>
      </c>
      <c r="C293" s="14">
        <v>6108.8</v>
      </c>
      <c r="D293" s="1">
        <v>4705.1</v>
      </c>
      <c r="E293" s="1">
        <v>5</v>
      </c>
      <c r="F293" s="12"/>
      <c r="G293" s="28" t="s">
        <v>22</v>
      </c>
      <c r="H293">
        <f t="shared" si="8"/>
        <v>29.600000000000364</v>
      </c>
      <c r="I293">
        <f t="shared" si="9"/>
        <v>17</v>
      </c>
      <c r="J293">
        <v>194.54</v>
      </c>
      <c r="K293">
        <f t="shared" si="10"/>
        <v>11.469999999999999</v>
      </c>
      <c r="L293" s="12">
        <f t="shared" si="11"/>
        <v>18.130000000000365</v>
      </c>
    </row>
    <row r="294" spans="1:12" ht="12.75" outlineLevel="1">
      <c r="A294" s="5">
        <v>39407</v>
      </c>
      <c r="B294" s="3">
        <v>0.4895833333333333</v>
      </c>
      <c r="C294" s="14">
        <v>6137.7</v>
      </c>
      <c r="D294" s="1">
        <v>4719.8</v>
      </c>
      <c r="E294" s="1">
        <v>5</v>
      </c>
      <c r="F294" s="12"/>
      <c r="G294" s="25" t="s">
        <v>22</v>
      </c>
      <c r="H294">
        <f t="shared" si="8"/>
        <v>28.899999999999636</v>
      </c>
      <c r="I294">
        <f t="shared" si="9"/>
        <v>14.699999999999818</v>
      </c>
      <c r="J294">
        <v>205.9</v>
      </c>
      <c r="K294">
        <f>SUM(J294-J293)</f>
        <v>11.360000000000014</v>
      </c>
      <c r="L294" s="12">
        <f>SUM(H294-(J294-J293))</f>
        <v>17.539999999999623</v>
      </c>
    </row>
    <row r="295" spans="1:12" ht="12.75" outlineLevel="1">
      <c r="A295" s="5">
        <v>39408</v>
      </c>
      <c r="B295" s="3">
        <v>0.4826388888888889</v>
      </c>
      <c r="C295" s="14">
        <v>6164.6</v>
      </c>
      <c r="D295" s="1">
        <v>4735.7</v>
      </c>
      <c r="E295" s="1">
        <v>6</v>
      </c>
      <c r="F295" s="12"/>
      <c r="G295" s="25" t="s">
        <v>22</v>
      </c>
      <c r="H295">
        <f t="shared" si="8"/>
        <v>26.900000000000546</v>
      </c>
      <c r="I295">
        <f t="shared" si="9"/>
        <v>15.899999999999636</v>
      </c>
      <c r="J295">
        <v>217.34</v>
      </c>
      <c r="K295">
        <f t="shared" si="10"/>
        <v>11.439999999999998</v>
      </c>
      <c r="L295" s="12">
        <f t="shared" si="11"/>
        <v>15.460000000000548</v>
      </c>
    </row>
    <row r="296" spans="1:12" ht="12.75" outlineLevel="1">
      <c r="A296" s="5">
        <v>39409</v>
      </c>
      <c r="B296" s="3">
        <v>0.4895833333333333</v>
      </c>
      <c r="C296" s="14">
        <v>6185.4</v>
      </c>
      <c r="D296" s="1">
        <v>4751.9</v>
      </c>
      <c r="E296" s="1">
        <v>8</v>
      </c>
      <c r="F296" s="12"/>
      <c r="G296" s="28" t="s">
        <v>22</v>
      </c>
      <c r="H296">
        <f t="shared" si="8"/>
        <v>20.799999999999272</v>
      </c>
      <c r="I296">
        <f t="shared" si="9"/>
        <v>16.199999999999818</v>
      </c>
      <c r="J296">
        <v>229.02</v>
      </c>
      <c r="K296">
        <f t="shared" si="10"/>
        <v>11.680000000000007</v>
      </c>
      <c r="L296" s="12">
        <f t="shared" si="11"/>
        <v>9.119999999999266</v>
      </c>
    </row>
    <row r="297" spans="1:12" ht="12.75" outlineLevel="1">
      <c r="A297" s="5">
        <v>39410</v>
      </c>
      <c r="B297" s="3">
        <v>0.4861111111111111</v>
      </c>
      <c r="C297" s="14">
        <v>6217.1</v>
      </c>
      <c r="D297" s="1">
        <v>4769.2</v>
      </c>
      <c r="E297" s="1">
        <v>3</v>
      </c>
      <c r="F297" s="12"/>
      <c r="G297" s="28" t="s">
        <v>23</v>
      </c>
      <c r="H297">
        <f t="shared" si="8"/>
        <v>31.700000000000728</v>
      </c>
      <c r="I297">
        <f t="shared" si="9"/>
        <v>17.300000000000182</v>
      </c>
      <c r="J297">
        <v>240.49</v>
      </c>
      <c r="K297">
        <f t="shared" si="10"/>
        <v>11.469999999999999</v>
      </c>
      <c r="L297" s="12">
        <f t="shared" si="11"/>
        <v>20.23000000000073</v>
      </c>
    </row>
    <row r="298" spans="1:12" ht="12.75" outlineLevel="1">
      <c r="A298" s="6">
        <v>39411</v>
      </c>
      <c r="B298" s="20">
        <v>0.4895833333333333</v>
      </c>
      <c r="C298" s="16">
        <v>6246.2</v>
      </c>
      <c r="D298" s="8">
        <v>4793.8</v>
      </c>
      <c r="E298" s="8">
        <v>5</v>
      </c>
      <c r="F298" s="21"/>
      <c r="G298" s="27" t="s">
        <v>24</v>
      </c>
      <c r="H298" s="22">
        <f t="shared" si="8"/>
        <v>29.099999999999454</v>
      </c>
      <c r="I298" s="22">
        <f t="shared" si="9"/>
        <v>24.600000000000364</v>
      </c>
      <c r="J298" s="22">
        <v>251.8</v>
      </c>
      <c r="K298" s="22">
        <f t="shared" si="10"/>
        <v>11.310000000000002</v>
      </c>
      <c r="L298" s="21">
        <f t="shared" si="11"/>
        <v>17.789999999999452</v>
      </c>
    </row>
    <row r="299" spans="1:12" ht="12.75" outlineLevel="1">
      <c r="A299" s="5">
        <v>39412</v>
      </c>
      <c r="B299" s="3">
        <v>0.4895833333333333</v>
      </c>
      <c r="C299" s="14">
        <v>6274.7</v>
      </c>
      <c r="D299" s="1">
        <v>4814.8</v>
      </c>
      <c r="E299" s="1">
        <v>6</v>
      </c>
      <c r="F299" s="12"/>
      <c r="G299" s="25" t="s">
        <v>24</v>
      </c>
      <c r="H299">
        <f t="shared" si="8"/>
        <v>28.5</v>
      </c>
      <c r="I299">
        <f t="shared" si="9"/>
        <v>21</v>
      </c>
      <c r="J299">
        <v>263.23</v>
      </c>
      <c r="K299">
        <f t="shared" si="10"/>
        <v>11.430000000000007</v>
      </c>
      <c r="L299" s="12">
        <f t="shared" si="11"/>
        <v>17.069999999999993</v>
      </c>
    </row>
    <row r="300" spans="1:12" ht="12.75" outlineLevel="1">
      <c r="A300" s="5">
        <v>39413</v>
      </c>
      <c r="B300" s="3">
        <v>0.4895833333333333</v>
      </c>
      <c r="C300" s="14">
        <v>6302.7</v>
      </c>
      <c r="D300" s="1">
        <v>4830.5</v>
      </c>
      <c r="E300" s="1">
        <v>7</v>
      </c>
      <c r="F300" s="12"/>
      <c r="G300" s="25" t="s">
        <v>22</v>
      </c>
      <c r="H300">
        <f t="shared" si="8"/>
        <v>28</v>
      </c>
      <c r="I300">
        <f t="shared" si="9"/>
        <v>15.699999999999818</v>
      </c>
      <c r="J300">
        <v>274.67</v>
      </c>
      <c r="K300">
        <f t="shared" si="10"/>
        <v>11.439999999999998</v>
      </c>
      <c r="L300" s="12">
        <f t="shared" si="11"/>
        <v>16.560000000000002</v>
      </c>
    </row>
    <row r="301" spans="1:12" ht="12.75" outlineLevel="1">
      <c r="A301" s="5">
        <v>39414</v>
      </c>
      <c r="B301" s="3">
        <v>0.4895833333333333</v>
      </c>
      <c r="C301" s="14">
        <v>6337.2</v>
      </c>
      <c r="D301" s="1">
        <v>4848.1</v>
      </c>
      <c r="E301" s="1">
        <v>3</v>
      </c>
      <c r="F301" s="12"/>
      <c r="G301" s="25" t="s">
        <v>24</v>
      </c>
      <c r="H301">
        <f t="shared" si="8"/>
        <v>34.5</v>
      </c>
      <c r="I301">
        <f t="shared" si="9"/>
        <v>17.600000000000364</v>
      </c>
      <c r="J301">
        <v>285.96</v>
      </c>
      <c r="K301">
        <f t="shared" si="10"/>
        <v>11.289999999999964</v>
      </c>
      <c r="L301" s="40">
        <f t="shared" si="11"/>
        <v>23.210000000000036</v>
      </c>
    </row>
    <row r="302" spans="1:12" ht="12.75" outlineLevel="1">
      <c r="A302" s="5">
        <v>39415</v>
      </c>
      <c r="B302" s="3">
        <v>0.4895833333333333</v>
      </c>
      <c r="C302" s="14">
        <v>6367.9</v>
      </c>
      <c r="D302" s="1">
        <v>4859.5</v>
      </c>
      <c r="E302" s="1">
        <v>2</v>
      </c>
      <c r="F302" s="12"/>
      <c r="G302" s="25" t="s">
        <v>28</v>
      </c>
      <c r="H302">
        <f t="shared" si="8"/>
        <v>30.699999999999818</v>
      </c>
      <c r="I302">
        <f t="shared" si="9"/>
        <v>11.399999999999636</v>
      </c>
      <c r="J302">
        <v>296.11</v>
      </c>
      <c r="K302">
        <f t="shared" si="10"/>
        <v>10.150000000000034</v>
      </c>
      <c r="L302" s="12">
        <f t="shared" si="11"/>
        <v>20.549999999999784</v>
      </c>
    </row>
    <row r="303" spans="1:12" ht="12.75">
      <c r="A303" s="5">
        <v>39416</v>
      </c>
      <c r="B303" s="3">
        <v>0.4895833333333333</v>
      </c>
      <c r="C303" s="14">
        <v>6398.4</v>
      </c>
      <c r="D303" s="1">
        <v>4876.6</v>
      </c>
      <c r="E303" s="1">
        <v>6</v>
      </c>
      <c r="F303" s="12"/>
      <c r="G303" s="25" t="s">
        <v>29</v>
      </c>
      <c r="H303">
        <f t="shared" si="8"/>
        <v>30.5</v>
      </c>
      <c r="I303">
        <f t="shared" si="9"/>
        <v>17.100000000000364</v>
      </c>
      <c r="J303">
        <v>307.6</v>
      </c>
      <c r="K303">
        <f t="shared" si="10"/>
        <v>11.490000000000009</v>
      </c>
      <c r="L303" s="12">
        <f t="shared" si="11"/>
        <v>19.00999999999999</v>
      </c>
    </row>
    <row r="304" spans="1:12" ht="12.75">
      <c r="A304" s="118">
        <v>39417</v>
      </c>
      <c r="B304" s="119">
        <v>0.4895833333333333</v>
      </c>
      <c r="C304" s="120">
        <v>6422.9</v>
      </c>
      <c r="D304" s="117">
        <v>4902.2</v>
      </c>
      <c r="E304" s="117">
        <v>8</v>
      </c>
      <c r="F304" s="88"/>
      <c r="G304" s="122" t="s">
        <v>28</v>
      </c>
      <c r="H304" s="86">
        <f t="shared" si="8"/>
        <v>24.5</v>
      </c>
      <c r="I304" s="86">
        <f>SUM(D304-D303)</f>
        <v>25.599999999999454</v>
      </c>
      <c r="J304" s="86">
        <v>319.24</v>
      </c>
      <c r="K304" s="86">
        <f t="shared" si="10"/>
        <v>11.639999999999986</v>
      </c>
      <c r="L304" s="88">
        <f t="shared" si="11"/>
        <v>12.860000000000014</v>
      </c>
    </row>
    <row r="305" spans="1:12" ht="12.75">
      <c r="A305" s="6">
        <v>39418</v>
      </c>
      <c r="B305" s="20">
        <v>0.49652777777777773</v>
      </c>
      <c r="C305" s="16">
        <v>6446.7</v>
      </c>
      <c r="D305" s="8">
        <v>4920.4</v>
      </c>
      <c r="E305" s="8">
        <v>9</v>
      </c>
      <c r="F305" s="21"/>
      <c r="G305" s="27" t="s">
        <v>28</v>
      </c>
      <c r="H305" s="22">
        <f t="shared" si="8"/>
        <v>23.800000000000182</v>
      </c>
      <c r="I305" s="22">
        <f>SUM(D305-D304)</f>
        <v>18.199999999999818</v>
      </c>
      <c r="J305" s="22">
        <v>330.78</v>
      </c>
      <c r="K305" s="22">
        <f t="shared" si="10"/>
        <v>11.539999999999964</v>
      </c>
      <c r="L305" s="21">
        <f t="shared" si="11"/>
        <v>12.260000000000218</v>
      </c>
    </row>
    <row r="306" spans="1:12" ht="12.75">
      <c r="A306" s="5">
        <v>39419</v>
      </c>
      <c r="B306" s="3">
        <v>0.5</v>
      </c>
      <c r="C306" s="14">
        <v>6470</v>
      </c>
      <c r="D306" s="1">
        <v>4938.4</v>
      </c>
      <c r="E306" s="1">
        <v>8</v>
      </c>
      <c r="F306" s="12"/>
      <c r="G306" s="25" t="s">
        <v>28</v>
      </c>
      <c r="H306">
        <f t="shared" si="8"/>
        <v>23.300000000000182</v>
      </c>
      <c r="I306">
        <f aca="true" t="shared" si="12" ref="I306:I333">SUM(D306-D305)</f>
        <v>18</v>
      </c>
      <c r="J306">
        <v>342.49</v>
      </c>
      <c r="K306">
        <f t="shared" si="10"/>
        <v>11.710000000000036</v>
      </c>
      <c r="L306" s="12">
        <f t="shared" si="11"/>
        <v>11.590000000000146</v>
      </c>
    </row>
    <row r="307" spans="1:12" ht="12.75">
      <c r="A307" s="5">
        <v>39420</v>
      </c>
      <c r="B307" s="3">
        <v>0.4895833333333333</v>
      </c>
      <c r="C307" s="14">
        <v>6495.1</v>
      </c>
      <c r="D307" s="1">
        <v>4955.3</v>
      </c>
      <c r="E307" s="1">
        <v>6</v>
      </c>
      <c r="F307" s="12"/>
      <c r="G307" s="25" t="s">
        <v>24</v>
      </c>
      <c r="H307">
        <f t="shared" si="8"/>
        <v>25.100000000000364</v>
      </c>
      <c r="I307">
        <f t="shared" si="12"/>
        <v>16.900000000000546</v>
      </c>
      <c r="J307">
        <v>353.97</v>
      </c>
      <c r="K307">
        <f t="shared" si="10"/>
        <v>11.480000000000018</v>
      </c>
      <c r="L307" s="12">
        <f t="shared" si="11"/>
        <v>13.620000000000346</v>
      </c>
    </row>
    <row r="308" spans="1:12" ht="12.75">
      <c r="A308" s="5">
        <v>39421</v>
      </c>
      <c r="B308" s="3">
        <v>0.4930555555555556</v>
      </c>
      <c r="C308" s="14">
        <v>6518.9</v>
      </c>
      <c r="D308" s="1">
        <v>4971.7</v>
      </c>
      <c r="E308" s="1">
        <v>9</v>
      </c>
      <c r="F308" s="12"/>
      <c r="G308" s="25" t="s">
        <v>28</v>
      </c>
      <c r="H308">
        <f t="shared" si="8"/>
        <v>23.799999999999272</v>
      </c>
      <c r="I308">
        <f t="shared" si="12"/>
        <v>16.399999999999636</v>
      </c>
      <c r="J308">
        <v>365.61</v>
      </c>
      <c r="K308">
        <f t="shared" si="10"/>
        <v>11.639999999999986</v>
      </c>
      <c r="L308" s="12">
        <f t="shared" si="11"/>
        <v>12.159999999999286</v>
      </c>
    </row>
    <row r="309" spans="1:12" ht="12.75">
      <c r="A309" s="5">
        <v>39422</v>
      </c>
      <c r="B309" s="3">
        <v>0.4895833333333333</v>
      </c>
      <c r="C309" s="14">
        <v>6541.1</v>
      </c>
      <c r="D309" s="1">
        <v>4988.6</v>
      </c>
      <c r="E309" s="1">
        <v>10</v>
      </c>
      <c r="F309" s="12"/>
      <c r="G309" s="25" t="s">
        <v>22</v>
      </c>
      <c r="H309">
        <f t="shared" si="8"/>
        <v>22.200000000000728</v>
      </c>
      <c r="I309">
        <f t="shared" si="12"/>
        <v>16.900000000000546</v>
      </c>
      <c r="J309">
        <v>377.34</v>
      </c>
      <c r="K309">
        <f t="shared" si="10"/>
        <v>11.729999999999961</v>
      </c>
      <c r="L309" s="12">
        <f t="shared" si="11"/>
        <v>10.470000000000766</v>
      </c>
    </row>
    <row r="310" spans="1:12" ht="12.75">
      <c r="A310" s="5">
        <v>39423</v>
      </c>
      <c r="B310" s="3">
        <v>0.4895833333333333</v>
      </c>
      <c r="C310" s="14">
        <v>6561.9</v>
      </c>
      <c r="D310" s="1">
        <v>5004.7</v>
      </c>
      <c r="E310" s="1">
        <v>12</v>
      </c>
      <c r="F310" s="12"/>
      <c r="G310" s="25" t="s">
        <v>29</v>
      </c>
      <c r="H310">
        <f t="shared" si="8"/>
        <v>20.799999999999272</v>
      </c>
      <c r="I310">
        <f t="shared" si="12"/>
        <v>16.099999999999454</v>
      </c>
      <c r="J310">
        <v>388.58</v>
      </c>
      <c r="K310">
        <f t="shared" si="10"/>
        <v>11.240000000000009</v>
      </c>
      <c r="L310" s="12">
        <f t="shared" si="11"/>
        <v>9.559999999999263</v>
      </c>
    </row>
    <row r="311" spans="1:12" ht="12.75">
      <c r="A311" s="5">
        <v>39424</v>
      </c>
      <c r="B311" s="3">
        <v>0.5</v>
      </c>
      <c r="C311" s="14">
        <v>6587.1</v>
      </c>
      <c r="D311" s="1">
        <v>5024.4</v>
      </c>
      <c r="E311" s="1">
        <v>7</v>
      </c>
      <c r="F311" s="12"/>
      <c r="G311" s="25" t="s">
        <v>22</v>
      </c>
      <c r="H311">
        <f t="shared" si="8"/>
        <v>25.200000000000728</v>
      </c>
      <c r="I311">
        <f t="shared" si="12"/>
        <v>19.699999999999818</v>
      </c>
      <c r="J311">
        <v>400.45</v>
      </c>
      <c r="K311">
        <f t="shared" si="10"/>
        <v>11.870000000000005</v>
      </c>
      <c r="L311" s="12">
        <f t="shared" si="11"/>
        <v>13.330000000000723</v>
      </c>
    </row>
    <row r="312" spans="1:12" ht="12.75">
      <c r="A312" s="6">
        <v>39425</v>
      </c>
      <c r="B312" s="20">
        <v>0.5104166666666666</v>
      </c>
      <c r="C312" s="16">
        <v>6612.3</v>
      </c>
      <c r="D312" s="8">
        <v>5051.8</v>
      </c>
      <c r="E312" s="8">
        <v>9</v>
      </c>
      <c r="F312" s="21"/>
      <c r="G312" s="27" t="s">
        <v>24</v>
      </c>
      <c r="H312" s="22">
        <f t="shared" si="8"/>
        <v>25.199999999999818</v>
      </c>
      <c r="I312" s="22">
        <f t="shared" si="12"/>
        <v>27.400000000000546</v>
      </c>
      <c r="J312" s="22">
        <v>412.09</v>
      </c>
      <c r="K312" s="22">
        <f t="shared" si="10"/>
        <v>11.639999999999986</v>
      </c>
      <c r="L312" s="21">
        <f t="shared" si="11"/>
        <v>13.559999999999832</v>
      </c>
    </row>
    <row r="313" spans="1:12" ht="12.75">
      <c r="A313" s="5">
        <v>39426</v>
      </c>
      <c r="B313" s="3">
        <v>0.4895833333333333</v>
      </c>
      <c r="C313" s="14">
        <v>6636.4</v>
      </c>
      <c r="D313" s="1">
        <v>5071.1</v>
      </c>
      <c r="E313" s="1">
        <v>9</v>
      </c>
      <c r="F313" s="12"/>
      <c r="G313" s="25" t="s">
        <v>24</v>
      </c>
      <c r="H313">
        <f t="shared" si="8"/>
        <v>24.099999999999454</v>
      </c>
      <c r="I313">
        <f t="shared" si="12"/>
        <v>19.300000000000182</v>
      </c>
      <c r="J313">
        <v>423.4</v>
      </c>
      <c r="K313">
        <f t="shared" si="10"/>
        <v>11.310000000000002</v>
      </c>
      <c r="L313" s="12">
        <f t="shared" si="11"/>
        <v>12.789999999999452</v>
      </c>
    </row>
    <row r="314" spans="1:12" ht="12.75">
      <c r="A314" s="5">
        <v>39427</v>
      </c>
      <c r="B314" s="3">
        <v>0.4895833333333333</v>
      </c>
      <c r="C314" s="14">
        <v>6660.7</v>
      </c>
      <c r="D314" s="1">
        <v>5091.4</v>
      </c>
      <c r="E314" s="1">
        <v>7</v>
      </c>
      <c r="F314" s="12"/>
      <c r="G314" s="25" t="s">
        <v>28</v>
      </c>
      <c r="H314">
        <f t="shared" si="8"/>
        <v>24.300000000000182</v>
      </c>
      <c r="I314">
        <f t="shared" si="12"/>
        <v>20.299999999999272</v>
      </c>
      <c r="J314">
        <v>435.13</v>
      </c>
      <c r="K314">
        <f t="shared" si="10"/>
        <v>11.730000000000018</v>
      </c>
      <c r="L314" s="12">
        <f t="shared" si="11"/>
        <v>12.570000000000164</v>
      </c>
    </row>
    <row r="315" spans="1:12" ht="12.75">
      <c r="A315" s="5">
        <v>39428</v>
      </c>
      <c r="B315" s="3">
        <v>0.4895833333333333</v>
      </c>
      <c r="C315" s="14">
        <v>6686.6</v>
      </c>
      <c r="D315" s="1">
        <v>5111.7</v>
      </c>
      <c r="E315" s="1">
        <v>5</v>
      </c>
      <c r="F315" s="12"/>
      <c r="G315" s="25" t="s">
        <v>24</v>
      </c>
      <c r="H315">
        <f t="shared" si="8"/>
        <v>25.900000000000546</v>
      </c>
      <c r="I315">
        <f t="shared" si="12"/>
        <v>20.300000000000182</v>
      </c>
      <c r="J315">
        <v>445.99</v>
      </c>
      <c r="K315">
        <f t="shared" si="10"/>
        <v>10.860000000000014</v>
      </c>
      <c r="L315" s="12">
        <f t="shared" si="11"/>
        <v>15.040000000000532</v>
      </c>
    </row>
    <row r="316" spans="1:12" ht="12.75">
      <c r="A316" s="5">
        <v>39429</v>
      </c>
      <c r="B316" s="3">
        <v>0.5625</v>
      </c>
      <c r="C316" s="14">
        <v>6715.9</v>
      </c>
      <c r="D316" s="1">
        <v>5125.7</v>
      </c>
      <c r="E316" s="1">
        <v>7</v>
      </c>
      <c r="F316" s="12"/>
      <c r="G316" s="25" t="s">
        <v>22</v>
      </c>
      <c r="H316">
        <f t="shared" si="8"/>
        <v>29.299999999999272</v>
      </c>
      <c r="I316">
        <f t="shared" si="12"/>
        <v>14</v>
      </c>
      <c r="J316">
        <v>458.26</v>
      </c>
      <c r="K316">
        <f t="shared" si="10"/>
        <v>12.269999999999982</v>
      </c>
      <c r="L316" s="12">
        <f t="shared" si="11"/>
        <v>17.02999999999929</v>
      </c>
    </row>
    <row r="317" spans="1:12" ht="12.75">
      <c r="A317" s="5">
        <v>39430</v>
      </c>
      <c r="B317" s="3">
        <v>0.4895833333333333</v>
      </c>
      <c r="C317" s="14">
        <v>6746.1</v>
      </c>
      <c r="D317" s="1">
        <v>5139.7</v>
      </c>
      <c r="E317" s="1">
        <v>2</v>
      </c>
      <c r="F317" s="12"/>
      <c r="G317" s="25" t="s">
        <v>24</v>
      </c>
      <c r="H317">
        <f t="shared" si="8"/>
        <v>30.200000000000728</v>
      </c>
      <c r="I317">
        <f t="shared" si="12"/>
        <v>14</v>
      </c>
      <c r="J317">
        <v>468.72</v>
      </c>
      <c r="K317">
        <f t="shared" si="10"/>
        <v>10.460000000000036</v>
      </c>
      <c r="L317" s="12">
        <f t="shared" si="11"/>
        <v>19.74000000000069</v>
      </c>
    </row>
    <row r="318" spans="1:12" ht="12.75">
      <c r="A318" s="5">
        <v>39431</v>
      </c>
      <c r="B318" s="3">
        <v>0.4895833333333333</v>
      </c>
      <c r="C318" s="14">
        <v>6780.3</v>
      </c>
      <c r="D318" s="1">
        <v>5158.4</v>
      </c>
      <c r="E318" s="1">
        <v>2</v>
      </c>
      <c r="F318" s="12"/>
      <c r="G318" s="25" t="s">
        <v>22</v>
      </c>
      <c r="H318">
        <f t="shared" si="8"/>
        <v>34.19999999999982</v>
      </c>
      <c r="I318">
        <f t="shared" si="12"/>
        <v>18.699999999999818</v>
      </c>
      <c r="J318">
        <v>479.72</v>
      </c>
      <c r="K318">
        <f t="shared" si="10"/>
        <v>11</v>
      </c>
      <c r="L318" s="12">
        <f t="shared" si="11"/>
        <v>23.199999999999818</v>
      </c>
    </row>
    <row r="319" spans="1:12" ht="12.75">
      <c r="A319" s="6">
        <v>39432</v>
      </c>
      <c r="B319" s="20">
        <v>0.4895833333333333</v>
      </c>
      <c r="C319" s="16">
        <v>6822.1</v>
      </c>
      <c r="D319" s="8">
        <v>5180</v>
      </c>
      <c r="E319" s="8">
        <v>0</v>
      </c>
      <c r="F319" s="21"/>
      <c r="G319" s="27" t="s">
        <v>24</v>
      </c>
      <c r="H319" s="22">
        <f t="shared" si="8"/>
        <v>41.80000000000018</v>
      </c>
      <c r="I319" s="22">
        <f t="shared" si="12"/>
        <v>21.600000000000364</v>
      </c>
      <c r="J319" s="22">
        <v>490.5</v>
      </c>
      <c r="K319" s="22">
        <f t="shared" si="10"/>
        <v>10.779999999999973</v>
      </c>
      <c r="L319" s="21">
        <f t="shared" si="11"/>
        <v>31.02000000000021</v>
      </c>
    </row>
    <row r="320" spans="1:12" ht="12.75">
      <c r="A320" s="5">
        <v>39433</v>
      </c>
      <c r="B320" s="3">
        <v>0.4895833333333333</v>
      </c>
      <c r="C320" s="14">
        <f>SUM('Detailliste Heizung'!$C$320)</f>
        <v>6858.1</v>
      </c>
      <c r="D320" s="1">
        <v>5199.3</v>
      </c>
      <c r="E320" s="1">
        <f>SUM('Detailliste Heizung'!F320)</f>
        <v>1</v>
      </c>
      <c r="F320" s="12"/>
      <c r="G320" s="25" t="s">
        <v>24</v>
      </c>
      <c r="H320" s="23">
        <f t="shared" si="8"/>
        <v>36</v>
      </c>
      <c r="I320" s="23">
        <f t="shared" si="12"/>
        <v>19.300000000000182</v>
      </c>
      <c r="J320" s="23">
        <f>SUM('Detailliste Heizung'!L320)</f>
        <v>501.34</v>
      </c>
      <c r="K320" s="23">
        <f t="shared" si="10"/>
        <v>10.839999999999975</v>
      </c>
      <c r="L320" s="43">
        <f t="shared" si="11"/>
        <v>25.160000000000025</v>
      </c>
    </row>
    <row r="321" spans="1:12" ht="12.75">
      <c r="A321" s="5">
        <v>39434</v>
      </c>
      <c r="B321" s="3">
        <v>0.4895833333333333</v>
      </c>
      <c r="C321" s="14">
        <f>SUM('Detailliste Heizung'!$C$321)</f>
        <v>6896.3</v>
      </c>
      <c r="D321" s="1">
        <v>5216.6</v>
      </c>
      <c r="E321" s="2">
        <v>0</v>
      </c>
      <c r="F321" s="34" t="s">
        <v>37</v>
      </c>
      <c r="G321" s="25" t="s">
        <v>24</v>
      </c>
      <c r="H321">
        <f t="shared" si="8"/>
        <v>38.19999999999982</v>
      </c>
      <c r="I321">
        <f>SUM(D321-D320)</f>
        <v>17.300000000000182</v>
      </c>
      <c r="J321">
        <v>512.28</v>
      </c>
      <c r="K321" s="23">
        <f t="shared" si="10"/>
        <v>10.939999999999998</v>
      </c>
      <c r="L321" s="43">
        <f t="shared" si="11"/>
        <v>27.25999999999982</v>
      </c>
    </row>
    <row r="322" spans="1:12" ht="12.75">
      <c r="A322" s="5">
        <v>39435</v>
      </c>
      <c r="B322" s="3">
        <v>0.4895833333333333</v>
      </c>
      <c r="C322" s="14">
        <v>6935.1</v>
      </c>
      <c r="D322" s="1">
        <v>5234.4</v>
      </c>
      <c r="E322" s="1">
        <v>-2</v>
      </c>
      <c r="F322" s="12" t="s">
        <v>37</v>
      </c>
      <c r="G322" s="25" t="s">
        <v>36</v>
      </c>
      <c r="H322">
        <f t="shared" si="8"/>
        <v>38.80000000000018</v>
      </c>
      <c r="I322">
        <f>SUM(D322-D321)</f>
        <v>17.799999999999272</v>
      </c>
      <c r="J322" s="23">
        <v>523.32</v>
      </c>
      <c r="K322" s="23">
        <f t="shared" si="10"/>
        <v>11.040000000000077</v>
      </c>
      <c r="L322" s="43">
        <f t="shared" si="11"/>
        <v>27.760000000000105</v>
      </c>
    </row>
    <row r="323" spans="1:12" ht="12.75">
      <c r="A323" s="5">
        <v>39436</v>
      </c>
      <c r="B323" s="3">
        <v>0.4895833333333333</v>
      </c>
      <c r="C323" s="14">
        <v>6971.3</v>
      </c>
      <c r="D323" s="1">
        <v>5255.7</v>
      </c>
      <c r="E323" s="1">
        <v>-2</v>
      </c>
      <c r="F323" s="12" t="s">
        <v>37</v>
      </c>
      <c r="G323" s="25" t="s">
        <v>36</v>
      </c>
      <c r="H323">
        <f t="shared" si="8"/>
        <v>36.19999999999982</v>
      </c>
      <c r="I323">
        <f>SUM(D323-D322)</f>
        <v>21.300000000000182</v>
      </c>
      <c r="J323" s="23">
        <v>534.29</v>
      </c>
      <c r="K323" s="23">
        <f t="shared" si="10"/>
        <v>10.969999999999914</v>
      </c>
      <c r="L323" s="43">
        <f t="shared" si="11"/>
        <v>25.229999999999905</v>
      </c>
    </row>
    <row r="324" spans="1:12" ht="12.75">
      <c r="A324" s="5">
        <v>39437</v>
      </c>
      <c r="B324" s="3">
        <v>0.4895833333333333</v>
      </c>
      <c r="C324" s="14">
        <v>7013.4</v>
      </c>
      <c r="D324" s="1">
        <v>5277.1</v>
      </c>
      <c r="E324" s="1">
        <v>-4</v>
      </c>
      <c r="F324" s="12" t="s">
        <v>37</v>
      </c>
      <c r="G324" s="25" t="s">
        <v>24</v>
      </c>
      <c r="H324">
        <f t="shared" si="8"/>
        <v>42.099999999999454</v>
      </c>
      <c r="I324">
        <f t="shared" si="12"/>
        <v>21.400000000000546</v>
      </c>
      <c r="J324" s="23">
        <v>545.26</v>
      </c>
      <c r="K324">
        <f t="shared" si="10"/>
        <v>10.970000000000027</v>
      </c>
      <c r="L324" s="12">
        <f t="shared" si="11"/>
        <v>31.129999999999427</v>
      </c>
    </row>
    <row r="325" spans="1:12" ht="12.75">
      <c r="A325" s="5">
        <v>39438</v>
      </c>
      <c r="B325" s="3">
        <v>0.4895833333333333</v>
      </c>
      <c r="C325" s="14">
        <v>7053.9</v>
      </c>
      <c r="D325" s="1">
        <v>5308.08</v>
      </c>
      <c r="E325" s="1">
        <v>-5</v>
      </c>
      <c r="F325" s="34" t="s">
        <v>38</v>
      </c>
      <c r="G325" s="25" t="s">
        <v>24</v>
      </c>
      <c r="H325">
        <f t="shared" si="8"/>
        <v>40.5</v>
      </c>
      <c r="I325">
        <f t="shared" si="12"/>
        <v>30.979999999999563</v>
      </c>
      <c r="J325" s="23">
        <v>556.07</v>
      </c>
      <c r="K325">
        <f t="shared" si="10"/>
        <v>10.81000000000006</v>
      </c>
      <c r="L325" s="12">
        <f t="shared" si="11"/>
        <v>29.68999999999994</v>
      </c>
    </row>
    <row r="326" spans="1:12" ht="12.75">
      <c r="A326" s="6">
        <v>39439</v>
      </c>
      <c r="B326" s="20">
        <v>0.5069444444444444</v>
      </c>
      <c r="C326" s="14">
        <v>7096.5</v>
      </c>
      <c r="D326" s="8">
        <v>5342.2</v>
      </c>
      <c r="E326" s="8">
        <v>-3</v>
      </c>
      <c r="F326" s="21" t="s">
        <v>38</v>
      </c>
      <c r="G326" s="27" t="s">
        <v>24</v>
      </c>
      <c r="H326" s="22">
        <f t="shared" si="8"/>
        <v>42.600000000000364</v>
      </c>
      <c r="I326" s="22">
        <f t="shared" si="12"/>
        <v>34.11999999999989</v>
      </c>
      <c r="J326" s="22">
        <v>567.05</v>
      </c>
      <c r="K326" s="22">
        <f t="shared" si="10"/>
        <v>10.979999999999905</v>
      </c>
      <c r="L326" s="21">
        <f t="shared" si="11"/>
        <v>31.62000000000046</v>
      </c>
    </row>
    <row r="327" spans="1:12" ht="12.75">
      <c r="A327" s="5">
        <v>39440</v>
      </c>
      <c r="B327" s="3">
        <v>0.4895833333333333</v>
      </c>
      <c r="C327" s="14">
        <v>7134.2</v>
      </c>
      <c r="D327" s="1">
        <v>5364.4</v>
      </c>
      <c r="E327" s="1">
        <v>-2</v>
      </c>
      <c r="F327" s="34" t="s">
        <v>38</v>
      </c>
      <c r="G327" s="25" t="s">
        <v>24</v>
      </c>
      <c r="H327">
        <f t="shared" si="8"/>
        <v>37.69999999999982</v>
      </c>
      <c r="I327">
        <f t="shared" si="12"/>
        <v>22.199999999999818</v>
      </c>
      <c r="J327" s="23">
        <v>577.67</v>
      </c>
      <c r="K327">
        <f t="shared" si="10"/>
        <v>10.620000000000005</v>
      </c>
      <c r="L327" s="12">
        <f t="shared" si="11"/>
        <v>27.079999999999814</v>
      </c>
    </row>
    <row r="328" spans="1:12" ht="12.75">
      <c r="A328" s="5">
        <v>39441</v>
      </c>
      <c r="B328" s="3">
        <v>0.4895833333333333</v>
      </c>
      <c r="C328" s="14">
        <v>7172.7</v>
      </c>
      <c r="D328" s="1">
        <v>5382.2</v>
      </c>
      <c r="E328" s="1">
        <v>-1</v>
      </c>
      <c r="F328" s="34" t="s">
        <v>38</v>
      </c>
      <c r="G328" s="25" t="s">
        <v>24</v>
      </c>
      <c r="H328">
        <f t="shared" si="8"/>
        <v>38.5</v>
      </c>
      <c r="I328">
        <f t="shared" si="12"/>
        <v>17.800000000000182</v>
      </c>
      <c r="J328" s="23">
        <v>588.42</v>
      </c>
      <c r="K328">
        <f t="shared" si="10"/>
        <v>10.75</v>
      </c>
      <c r="L328" s="12">
        <f t="shared" si="11"/>
        <v>27.75</v>
      </c>
    </row>
    <row r="329" spans="1:12" ht="12.75">
      <c r="A329" s="5">
        <v>39442</v>
      </c>
      <c r="B329" s="3">
        <v>0.4895833333333333</v>
      </c>
      <c r="C329" s="14">
        <v>7214.7</v>
      </c>
      <c r="D329" s="1">
        <v>5403.9</v>
      </c>
      <c r="E329" s="1">
        <v>-1</v>
      </c>
      <c r="F329" s="34" t="s">
        <v>38</v>
      </c>
      <c r="G329" s="25" t="s">
        <v>24</v>
      </c>
      <c r="H329">
        <f t="shared" si="8"/>
        <v>42</v>
      </c>
      <c r="I329">
        <f t="shared" si="12"/>
        <v>21.699999999999818</v>
      </c>
      <c r="J329" s="23">
        <v>599.19</v>
      </c>
      <c r="K329">
        <f t="shared" si="10"/>
        <v>10.770000000000095</v>
      </c>
      <c r="L329" s="12">
        <f t="shared" si="11"/>
        <v>31.229999999999905</v>
      </c>
    </row>
    <row r="330" spans="1:12" ht="12.75">
      <c r="A330" s="5">
        <v>39443</v>
      </c>
      <c r="B330" s="3">
        <v>0.4895833333333333</v>
      </c>
      <c r="C330" s="14">
        <v>7247</v>
      </c>
      <c r="D330" s="1">
        <v>5425</v>
      </c>
      <c r="E330" s="1">
        <v>2</v>
      </c>
      <c r="F330" s="34" t="s">
        <v>38</v>
      </c>
      <c r="G330" s="25" t="s">
        <v>28</v>
      </c>
      <c r="H330">
        <f t="shared" si="8"/>
        <v>32.30000000000018</v>
      </c>
      <c r="I330">
        <f t="shared" si="12"/>
        <v>21.100000000000364</v>
      </c>
      <c r="J330" s="23">
        <v>610.08</v>
      </c>
      <c r="K330">
        <f t="shared" si="10"/>
        <v>10.889999999999986</v>
      </c>
      <c r="L330" s="12">
        <f t="shared" si="11"/>
        <v>21.410000000000196</v>
      </c>
    </row>
    <row r="331" spans="1:12" ht="12.75">
      <c r="A331" s="5">
        <v>39444</v>
      </c>
      <c r="B331" s="3">
        <v>0.4895833333333333</v>
      </c>
      <c r="C331" s="14">
        <v>7277.4</v>
      </c>
      <c r="D331" s="1">
        <v>5443.1</v>
      </c>
      <c r="E331" s="1">
        <v>3</v>
      </c>
      <c r="F331" s="34" t="s">
        <v>41</v>
      </c>
      <c r="G331" s="25" t="s">
        <v>28</v>
      </c>
      <c r="H331">
        <f t="shared" si="8"/>
        <v>30.399999999999636</v>
      </c>
      <c r="I331">
        <f t="shared" si="12"/>
        <v>18.100000000000364</v>
      </c>
      <c r="J331" s="23">
        <v>621.11</v>
      </c>
      <c r="K331">
        <f t="shared" si="10"/>
        <v>11.029999999999973</v>
      </c>
      <c r="L331" s="12">
        <f t="shared" si="11"/>
        <v>19.369999999999663</v>
      </c>
    </row>
    <row r="332" spans="1:12" ht="12.75">
      <c r="A332" s="5">
        <v>39445</v>
      </c>
      <c r="B332" s="3">
        <v>0.4895833333333333</v>
      </c>
      <c r="C332" s="14">
        <v>7310.8</v>
      </c>
      <c r="D332" s="1">
        <v>5472.3</v>
      </c>
      <c r="E332" s="1">
        <v>1</v>
      </c>
      <c r="F332" s="34" t="s">
        <v>42</v>
      </c>
      <c r="G332" s="25" t="s">
        <v>28</v>
      </c>
      <c r="H332">
        <f t="shared" si="8"/>
        <v>33.400000000000546</v>
      </c>
      <c r="I332">
        <f t="shared" si="12"/>
        <v>29.199999999999818</v>
      </c>
      <c r="J332" s="23">
        <v>632.04</v>
      </c>
      <c r="K332">
        <f t="shared" si="10"/>
        <v>10.92999999999995</v>
      </c>
      <c r="L332" s="12">
        <f t="shared" si="11"/>
        <v>22.470000000000596</v>
      </c>
    </row>
    <row r="333" spans="1:12" ht="12.75">
      <c r="A333" s="6">
        <v>39446</v>
      </c>
      <c r="B333" s="20">
        <v>0.4895833333333333</v>
      </c>
      <c r="C333" s="14">
        <v>7338.1</v>
      </c>
      <c r="D333" s="8">
        <v>5489.2</v>
      </c>
      <c r="E333" s="8">
        <v>5</v>
      </c>
      <c r="F333" s="21" t="s">
        <v>42</v>
      </c>
      <c r="G333" s="27" t="s">
        <v>28</v>
      </c>
      <c r="H333" s="22">
        <f t="shared" si="8"/>
        <v>27.300000000000182</v>
      </c>
      <c r="I333" s="22">
        <f t="shared" si="12"/>
        <v>16.899999999999636</v>
      </c>
      <c r="J333" s="22">
        <v>642.99</v>
      </c>
      <c r="K333" s="22">
        <f t="shared" si="10"/>
        <v>10.950000000000045</v>
      </c>
      <c r="L333" s="21">
        <f t="shared" si="11"/>
        <v>16.350000000000136</v>
      </c>
    </row>
    <row r="334" spans="1:12" ht="12.75">
      <c r="A334" s="49">
        <v>39447</v>
      </c>
      <c r="B334" s="55">
        <v>0.4895833333333333</v>
      </c>
      <c r="C334" s="51">
        <v>7367.3</v>
      </c>
      <c r="D334" s="50">
        <v>5512.1</v>
      </c>
      <c r="E334" s="50">
        <v>4</v>
      </c>
      <c r="F334" s="52" t="s">
        <v>43</v>
      </c>
      <c r="G334" s="53" t="s">
        <v>24</v>
      </c>
      <c r="H334" s="54">
        <f t="shared" si="8"/>
        <v>29.199999999999818</v>
      </c>
      <c r="I334" s="54">
        <f>SUM(D334-D333)</f>
        <v>22.900000000000546</v>
      </c>
      <c r="J334" s="54">
        <v>654.03</v>
      </c>
      <c r="K334" s="54">
        <f t="shared" si="10"/>
        <v>11.039999999999964</v>
      </c>
      <c r="L334" s="52">
        <f t="shared" si="11"/>
        <v>18.159999999999854</v>
      </c>
    </row>
    <row r="335" spans="1:12" ht="12.75">
      <c r="A335" s="5">
        <v>39448</v>
      </c>
      <c r="B335" s="3">
        <v>0.4895833333333333</v>
      </c>
      <c r="C335" s="14">
        <v>7398.5</v>
      </c>
      <c r="D335" s="1">
        <v>5545</v>
      </c>
      <c r="E335" s="1">
        <v>1</v>
      </c>
      <c r="F335" s="34" t="s">
        <v>41</v>
      </c>
      <c r="G335" s="29" t="s">
        <v>24</v>
      </c>
      <c r="H335" s="57">
        <f t="shared" si="8"/>
        <v>31.199999999999818</v>
      </c>
      <c r="I335" s="57">
        <f aca="true" t="shared" si="13" ref="I335:I398">SUM(D335-D334)</f>
        <v>32.899999999999636</v>
      </c>
      <c r="J335" s="58">
        <v>664.8</v>
      </c>
      <c r="K335" s="57">
        <f t="shared" si="10"/>
        <v>10.769999999999982</v>
      </c>
      <c r="L335" s="34">
        <f t="shared" si="11"/>
        <v>20.429999999999836</v>
      </c>
    </row>
    <row r="336" spans="1:12" ht="12.75">
      <c r="A336" s="5">
        <v>39449</v>
      </c>
      <c r="B336" s="3">
        <v>0.4895833333333333</v>
      </c>
      <c r="C336" s="14">
        <v>7435.8</v>
      </c>
      <c r="D336" s="1">
        <v>5562.8</v>
      </c>
      <c r="E336" s="1">
        <v>-1</v>
      </c>
      <c r="F336" s="34" t="s">
        <v>43</v>
      </c>
      <c r="G336" s="29" t="s">
        <v>28</v>
      </c>
      <c r="H336" s="57">
        <f t="shared" si="8"/>
        <v>37.30000000000018</v>
      </c>
      <c r="I336" s="57">
        <f t="shared" si="13"/>
        <v>17.800000000000182</v>
      </c>
      <c r="J336" s="58">
        <v>675.55</v>
      </c>
      <c r="K336" s="57">
        <f t="shared" si="10"/>
        <v>10.75</v>
      </c>
      <c r="L336" s="34">
        <f t="shared" si="11"/>
        <v>26.550000000000182</v>
      </c>
    </row>
    <row r="337" spans="1:12" ht="12.75">
      <c r="A337" s="5">
        <v>39450</v>
      </c>
      <c r="B337" s="3">
        <v>0.4895833333333333</v>
      </c>
      <c r="C337" s="14">
        <v>7468.5</v>
      </c>
      <c r="D337" s="1">
        <v>5583.9</v>
      </c>
      <c r="E337" s="1">
        <v>1</v>
      </c>
      <c r="F337" s="34" t="s">
        <v>43</v>
      </c>
      <c r="G337" s="29" t="s">
        <v>28</v>
      </c>
      <c r="H337" s="57">
        <f t="shared" si="8"/>
        <v>32.69999999999982</v>
      </c>
      <c r="I337" s="57">
        <f t="shared" si="13"/>
        <v>21.099999999999454</v>
      </c>
      <c r="J337" s="58">
        <v>686.08</v>
      </c>
      <c r="K337" s="57">
        <f t="shared" si="10"/>
        <v>10.530000000000086</v>
      </c>
      <c r="L337" s="34">
        <f t="shared" si="11"/>
        <v>22.16999999999973</v>
      </c>
    </row>
    <row r="338" spans="1:12" ht="12.75">
      <c r="A338" s="5">
        <v>39451</v>
      </c>
      <c r="B338" s="3">
        <v>0.4895833333333333</v>
      </c>
      <c r="C338" s="14">
        <v>7501.2</v>
      </c>
      <c r="D338" s="1">
        <v>5604.3</v>
      </c>
      <c r="E338" s="1">
        <v>1</v>
      </c>
      <c r="F338" s="34" t="s">
        <v>43</v>
      </c>
      <c r="G338" s="29" t="s">
        <v>28</v>
      </c>
      <c r="H338" s="57">
        <f t="shared" si="8"/>
        <v>32.69999999999982</v>
      </c>
      <c r="I338" s="57">
        <f t="shared" si="13"/>
        <v>20.400000000000546</v>
      </c>
      <c r="J338" s="58">
        <v>696.11</v>
      </c>
      <c r="K338" s="57">
        <f t="shared" si="10"/>
        <v>10.029999999999973</v>
      </c>
      <c r="L338" s="34">
        <f t="shared" si="11"/>
        <v>22.669999999999845</v>
      </c>
    </row>
    <row r="339" spans="1:12" ht="12.75">
      <c r="A339" s="5">
        <v>39452</v>
      </c>
      <c r="B339" s="3">
        <v>0.4895833333333333</v>
      </c>
      <c r="C339" s="14">
        <v>7535.6</v>
      </c>
      <c r="D339" s="1">
        <v>5637.1</v>
      </c>
      <c r="E339" s="1">
        <v>4</v>
      </c>
      <c r="F339" s="34" t="s">
        <v>42</v>
      </c>
      <c r="G339" s="29" t="s">
        <v>28</v>
      </c>
      <c r="H339" s="57">
        <f aca="true" t="shared" si="14" ref="H339:H402">SUM(C339-C338)</f>
        <v>34.400000000000546</v>
      </c>
      <c r="I339" s="57">
        <f t="shared" si="13"/>
        <v>32.80000000000018</v>
      </c>
      <c r="J339" s="58">
        <v>707</v>
      </c>
      <c r="K339" s="57">
        <f t="shared" si="10"/>
        <v>10.889999999999986</v>
      </c>
      <c r="L339" s="34">
        <f t="shared" si="11"/>
        <v>23.51000000000056</v>
      </c>
    </row>
    <row r="340" spans="1:12" ht="12.75">
      <c r="A340" s="6">
        <v>39453</v>
      </c>
      <c r="B340" s="3">
        <v>0.4895833333333333</v>
      </c>
      <c r="C340" s="14">
        <v>7558.5</v>
      </c>
      <c r="D340" s="1">
        <v>5656.4</v>
      </c>
      <c r="E340" s="1">
        <v>7</v>
      </c>
      <c r="F340" s="34" t="s">
        <v>43</v>
      </c>
      <c r="G340" s="29" t="s">
        <v>22</v>
      </c>
      <c r="H340" s="57">
        <f t="shared" si="14"/>
        <v>22.899999999999636</v>
      </c>
      <c r="I340" s="57">
        <f t="shared" si="13"/>
        <v>19.299999999999272</v>
      </c>
      <c r="J340" s="58">
        <v>717.19</v>
      </c>
      <c r="K340" s="57">
        <f t="shared" si="10"/>
        <v>10.190000000000055</v>
      </c>
      <c r="L340" s="34">
        <f t="shared" si="11"/>
        <v>12.709999999999582</v>
      </c>
    </row>
    <row r="341" spans="1:12" ht="12.75">
      <c r="A341" s="5">
        <v>39454</v>
      </c>
      <c r="B341" s="3">
        <v>0.4895833333333333</v>
      </c>
      <c r="C341" s="14">
        <v>7587.3</v>
      </c>
      <c r="D341" s="1">
        <v>5678.6</v>
      </c>
      <c r="E341" s="1">
        <v>7</v>
      </c>
      <c r="F341" s="34" t="s">
        <v>43</v>
      </c>
      <c r="G341" s="29" t="s">
        <v>24</v>
      </c>
      <c r="H341" s="57">
        <f t="shared" si="14"/>
        <v>28.800000000000182</v>
      </c>
      <c r="I341" s="57">
        <f t="shared" si="13"/>
        <v>22.200000000000728</v>
      </c>
      <c r="J341" s="58">
        <v>727.5</v>
      </c>
      <c r="K341" s="57">
        <f t="shared" si="10"/>
        <v>10.309999999999945</v>
      </c>
      <c r="L341" s="34">
        <f t="shared" si="11"/>
        <v>18.490000000000236</v>
      </c>
    </row>
    <row r="342" spans="1:12" ht="12.75">
      <c r="A342" s="5">
        <v>39455</v>
      </c>
      <c r="B342" s="3">
        <v>0.4895833333333333</v>
      </c>
      <c r="C342" s="14">
        <v>7611.2</v>
      </c>
      <c r="D342" s="1">
        <v>5699.3</v>
      </c>
      <c r="E342" s="1">
        <v>6</v>
      </c>
      <c r="F342" s="34" t="s">
        <v>43</v>
      </c>
      <c r="G342" s="29" t="s">
        <v>28</v>
      </c>
      <c r="H342" s="57">
        <f t="shared" si="14"/>
        <v>23.899999999999636</v>
      </c>
      <c r="I342" s="57">
        <f t="shared" si="13"/>
        <v>20.699999999999818</v>
      </c>
      <c r="J342" s="58">
        <v>737.19</v>
      </c>
      <c r="K342" s="57">
        <f t="shared" si="10"/>
        <v>9.690000000000055</v>
      </c>
      <c r="L342" s="34">
        <f t="shared" si="11"/>
        <v>14.209999999999582</v>
      </c>
    </row>
    <row r="343" spans="1:12" ht="12.75">
      <c r="A343" s="5">
        <v>39456</v>
      </c>
      <c r="B343" s="3">
        <v>0.4895833333333333</v>
      </c>
      <c r="C343" s="14">
        <v>7639.7</v>
      </c>
      <c r="D343" s="1">
        <v>5719.6</v>
      </c>
      <c r="E343" s="1">
        <v>3</v>
      </c>
      <c r="F343" s="34" t="s">
        <v>41</v>
      </c>
      <c r="G343" s="29" t="s">
        <v>24</v>
      </c>
      <c r="H343" s="57">
        <f t="shared" si="14"/>
        <v>28.5</v>
      </c>
      <c r="I343" s="57">
        <f t="shared" si="13"/>
        <v>20.300000000000182</v>
      </c>
      <c r="J343" s="58">
        <v>746.88</v>
      </c>
      <c r="K343" s="57">
        <f aca="true" t="shared" si="15" ref="K343:K406">SUM(J343-J342)</f>
        <v>9.68999999999994</v>
      </c>
      <c r="L343" s="34">
        <f t="shared" si="11"/>
        <v>18.81000000000006</v>
      </c>
    </row>
    <row r="344" spans="1:12" ht="12.75">
      <c r="A344" s="5">
        <v>39457</v>
      </c>
      <c r="B344" s="3">
        <v>0.5</v>
      </c>
      <c r="C344" s="14">
        <v>7667.9</v>
      </c>
      <c r="D344" s="1">
        <v>5740.7</v>
      </c>
      <c r="E344" s="1">
        <v>4</v>
      </c>
      <c r="F344" s="34" t="s">
        <v>42</v>
      </c>
      <c r="G344" s="29" t="s">
        <v>28</v>
      </c>
      <c r="H344" s="57">
        <f t="shared" si="14"/>
        <v>28.199999999999818</v>
      </c>
      <c r="I344" s="57">
        <f t="shared" si="13"/>
        <v>21.099999999999454</v>
      </c>
      <c r="J344" s="58">
        <v>756.71</v>
      </c>
      <c r="K344" s="57">
        <f t="shared" si="15"/>
        <v>9.830000000000041</v>
      </c>
      <c r="L344" s="34">
        <f t="shared" si="11"/>
        <v>18.369999999999777</v>
      </c>
    </row>
    <row r="345" spans="1:12" ht="12.75">
      <c r="A345" s="5">
        <v>39458</v>
      </c>
      <c r="B345" s="3">
        <v>0.4895833333333333</v>
      </c>
      <c r="C345" s="14">
        <v>7690.1</v>
      </c>
      <c r="D345" s="1">
        <v>5761.5</v>
      </c>
      <c r="E345" s="1">
        <v>9</v>
      </c>
      <c r="F345" s="34" t="s">
        <v>43</v>
      </c>
      <c r="G345" s="29" t="s">
        <v>28</v>
      </c>
      <c r="H345" s="57">
        <f t="shared" si="14"/>
        <v>22.200000000000728</v>
      </c>
      <c r="I345" s="57">
        <f t="shared" si="13"/>
        <v>20.800000000000182</v>
      </c>
      <c r="J345" s="58">
        <v>766.95</v>
      </c>
      <c r="K345" s="57">
        <f t="shared" si="15"/>
        <v>10.240000000000009</v>
      </c>
      <c r="L345" s="34">
        <f aca="true" t="shared" si="16" ref="L345:L408">SUM(H345-(J345-J344))</f>
        <v>11.960000000000719</v>
      </c>
    </row>
    <row r="346" spans="1:12" ht="12.75">
      <c r="A346" s="5">
        <v>39459</v>
      </c>
      <c r="B346" s="3">
        <v>0.4895833333333333</v>
      </c>
      <c r="C346" s="14">
        <v>7711.6</v>
      </c>
      <c r="D346" s="1">
        <v>5791.6</v>
      </c>
      <c r="E346" s="1">
        <v>8</v>
      </c>
      <c r="F346" s="34" t="s">
        <v>44</v>
      </c>
      <c r="G346" s="29" t="s">
        <v>28</v>
      </c>
      <c r="H346" s="57">
        <f t="shared" si="14"/>
        <v>21.5</v>
      </c>
      <c r="I346" s="57">
        <f t="shared" si="13"/>
        <v>30.100000000000364</v>
      </c>
      <c r="J346" s="58">
        <v>777.36</v>
      </c>
      <c r="K346" s="57">
        <f t="shared" si="15"/>
        <v>10.409999999999968</v>
      </c>
      <c r="L346" s="34">
        <f t="shared" si="16"/>
        <v>11.090000000000032</v>
      </c>
    </row>
    <row r="347" spans="1:12" ht="12.75">
      <c r="A347" s="6">
        <v>39460</v>
      </c>
      <c r="B347" s="3">
        <v>0.4895833333333333</v>
      </c>
      <c r="C347" s="14">
        <v>7744.4</v>
      </c>
      <c r="D347" s="1">
        <v>5810.5</v>
      </c>
      <c r="E347" s="1">
        <v>1</v>
      </c>
      <c r="F347" s="34" t="s">
        <v>37</v>
      </c>
      <c r="G347" s="29" t="s">
        <v>24</v>
      </c>
      <c r="H347" s="57">
        <f t="shared" si="14"/>
        <v>32.79999999999927</v>
      </c>
      <c r="I347" s="57">
        <f t="shared" si="13"/>
        <v>18.899999999999636</v>
      </c>
      <c r="J347" s="58">
        <v>787.38</v>
      </c>
      <c r="K347" s="57">
        <f t="shared" si="15"/>
        <v>10.019999999999982</v>
      </c>
      <c r="L347" s="34">
        <f t="shared" si="16"/>
        <v>22.77999999999929</v>
      </c>
    </row>
    <row r="348" spans="1:12" ht="12.75">
      <c r="A348" s="5">
        <v>39461</v>
      </c>
      <c r="B348" s="3">
        <v>0.4895833333333333</v>
      </c>
      <c r="C348" s="14">
        <v>7777.4</v>
      </c>
      <c r="D348" s="1">
        <v>5828.9</v>
      </c>
      <c r="E348" s="1">
        <v>2</v>
      </c>
      <c r="F348" s="34" t="s">
        <v>41</v>
      </c>
      <c r="G348" s="29" t="s">
        <v>24</v>
      </c>
      <c r="H348" s="57">
        <f t="shared" si="14"/>
        <v>33</v>
      </c>
      <c r="I348" s="57">
        <f t="shared" si="13"/>
        <v>18.399999999999636</v>
      </c>
      <c r="J348" s="58">
        <v>798.14</v>
      </c>
      <c r="K348" s="57">
        <f t="shared" si="15"/>
        <v>10.759999999999991</v>
      </c>
      <c r="L348" s="34">
        <f t="shared" si="16"/>
        <v>22.24000000000001</v>
      </c>
    </row>
    <row r="349" spans="1:12" ht="12.75">
      <c r="A349" s="5">
        <v>39462</v>
      </c>
      <c r="B349" s="3">
        <v>0.4895833333333333</v>
      </c>
      <c r="C349" s="14">
        <v>7799.4</v>
      </c>
      <c r="D349" s="1">
        <v>5844.6</v>
      </c>
      <c r="E349" s="1">
        <v>10</v>
      </c>
      <c r="F349" s="34" t="s">
        <v>47</v>
      </c>
      <c r="G349" s="29" t="s">
        <v>28</v>
      </c>
      <c r="H349" s="57">
        <f t="shared" si="14"/>
        <v>22</v>
      </c>
      <c r="I349" s="57">
        <f t="shared" si="13"/>
        <v>15.700000000000728</v>
      </c>
      <c r="J349" s="58">
        <v>808.48</v>
      </c>
      <c r="K349" s="57">
        <f t="shared" si="15"/>
        <v>10.340000000000032</v>
      </c>
      <c r="L349" s="34">
        <f t="shared" si="16"/>
        <v>11.659999999999968</v>
      </c>
    </row>
    <row r="350" spans="1:12" ht="12.75">
      <c r="A350" s="5">
        <v>39463</v>
      </c>
      <c r="B350" s="3">
        <v>0.4895833333333333</v>
      </c>
      <c r="C350" s="14">
        <v>7819.7</v>
      </c>
      <c r="D350" s="1">
        <v>5863.2</v>
      </c>
      <c r="E350" s="1">
        <v>11</v>
      </c>
      <c r="F350" s="34" t="s">
        <v>44</v>
      </c>
      <c r="G350" s="29" t="s">
        <v>28</v>
      </c>
      <c r="H350" s="57">
        <f t="shared" si="14"/>
        <v>20.300000000000182</v>
      </c>
      <c r="I350" s="57">
        <f t="shared" si="13"/>
        <v>18.599999999999454</v>
      </c>
      <c r="J350" s="58">
        <v>819.16</v>
      </c>
      <c r="K350" s="57">
        <f t="shared" si="15"/>
        <v>10.67999999999995</v>
      </c>
      <c r="L350" s="34">
        <f t="shared" si="16"/>
        <v>9.620000000000232</v>
      </c>
    </row>
    <row r="351" spans="1:12" ht="12.75">
      <c r="A351" s="5">
        <v>39464</v>
      </c>
      <c r="B351" s="3">
        <v>0.4895833333333333</v>
      </c>
      <c r="C351" s="14">
        <v>7845.1</v>
      </c>
      <c r="D351" s="1">
        <v>5877.7</v>
      </c>
      <c r="E351" s="1">
        <v>8</v>
      </c>
      <c r="F351" s="34" t="s">
        <v>44</v>
      </c>
      <c r="G351" s="29" t="s">
        <v>28</v>
      </c>
      <c r="H351" s="57">
        <f t="shared" si="14"/>
        <v>25.400000000000546</v>
      </c>
      <c r="I351" s="57">
        <f t="shared" si="13"/>
        <v>14.5</v>
      </c>
      <c r="J351" s="58">
        <v>829.51</v>
      </c>
      <c r="K351" s="57">
        <f t="shared" si="15"/>
        <v>10.350000000000023</v>
      </c>
      <c r="L351" s="34">
        <f t="shared" si="16"/>
        <v>15.050000000000523</v>
      </c>
    </row>
    <row r="352" spans="1:12" ht="12.75">
      <c r="A352" s="5">
        <v>39465</v>
      </c>
      <c r="B352" s="3">
        <v>0.4895833333333333</v>
      </c>
      <c r="C352" s="14">
        <v>7866.4</v>
      </c>
      <c r="D352" s="1">
        <v>5892.9</v>
      </c>
      <c r="E352" s="1">
        <v>10</v>
      </c>
      <c r="F352" s="34" t="s">
        <v>44</v>
      </c>
      <c r="G352" s="29" t="s">
        <v>28</v>
      </c>
      <c r="H352" s="57">
        <f t="shared" si="14"/>
        <v>21.299999999999272</v>
      </c>
      <c r="I352" s="57">
        <f t="shared" si="13"/>
        <v>15.199999999999818</v>
      </c>
      <c r="J352" s="58">
        <v>839.37</v>
      </c>
      <c r="K352" s="57">
        <f t="shared" si="15"/>
        <v>9.860000000000014</v>
      </c>
      <c r="L352" s="34">
        <f t="shared" si="16"/>
        <v>11.439999999999259</v>
      </c>
    </row>
    <row r="353" spans="1:12" ht="12.75">
      <c r="A353" s="5">
        <v>39466</v>
      </c>
      <c r="B353" s="3">
        <v>0.4166666666666667</v>
      </c>
      <c r="C353" s="14">
        <v>7882.2</v>
      </c>
      <c r="D353" s="1">
        <v>5908.7</v>
      </c>
      <c r="E353" s="1">
        <v>12</v>
      </c>
      <c r="F353" s="34" t="s">
        <v>41</v>
      </c>
      <c r="G353" s="29">
        <v>22</v>
      </c>
      <c r="H353" s="57">
        <f t="shared" si="14"/>
        <v>15.800000000000182</v>
      </c>
      <c r="I353" s="57">
        <f t="shared" si="13"/>
        <v>15.800000000000182</v>
      </c>
      <c r="J353" s="58">
        <v>848.3</v>
      </c>
      <c r="K353" s="57">
        <f t="shared" si="15"/>
        <v>8.92999999999995</v>
      </c>
      <c r="L353" s="34">
        <f t="shared" si="16"/>
        <v>6.870000000000232</v>
      </c>
    </row>
    <row r="354" spans="1:12" ht="12.75">
      <c r="A354" s="6">
        <v>39467</v>
      </c>
      <c r="B354" s="3">
        <v>0.5347222222222222</v>
      </c>
      <c r="C354" s="14">
        <v>7900.6</v>
      </c>
      <c r="D354" s="1">
        <v>5928.3</v>
      </c>
      <c r="E354" s="1">
        <v>13</v>
      </c>
      <c r="F354" s="34" t="s">
        <v>41</v>
      </c>
      <c r="G354" s="29">
        <v>22</v>
      </c>
      <c r="H354" s="57">
        <f t="shared" si="14"/>
        <v>18.400000000000546</v>
      </c>
      <c r="I354" s="57">
        <f t="shared" si="13"/>
        <v>19.600000000000364</v>
      </c>
      <c r="J354" s="58">
        <v>857.24</v>
      </c>
      <c r="K354" s="57">
        <f t="shared" si="15"/>
        <v>8.940000000000055</v>
      </c>
      <c r="L354" s="34">
        <f t="shared" si="16"/>
        <v>9.460000000000491</v>
      </c>
    </row>
    <row r="355" spans="1:12" ht="12.75">
      <c r="A355" s="5">
        <v>39468</v>
      </c>
      <c r="B355" s="3">
        <v>0.4895833333333333</v>
      </c>
      <c r="C355" s="14">
        <v>7917.3</v>
      </c>
      <c r="D355" s="1">
        <v>5949.5</v>
      </c>
      <c r="E355" s="1">
        <v>11</v>
      </c>
      <c r="F355" s="34" t="s">
        <v>48</v>
      </c>
      <c r="G355" s="29">
        <v>22</v>
      </c>
      <c r="H355" s="57">
        <f t="shared" si="14"/>
        <v>16.699999999999818</v>
      </c>
      <c r="I355" s="57">
        <f t="shared" si="13"/>
        <v>21.199999999999818</v>
      </c>
      <c r="J355" s="58">
        <v>866.98</v>
      </c>
      <c r="K355" s="57">
        <f t="shared" si="15"/>
        <v>9.740000000000009</v>
      </c>
      <c r="L355" s="34">
        <f t="shared" si="16"/>
        <v>6.959999999999809</v>
      </c>
    </row>
    <row r="356" spans="1:12" ht="12.75">
      <c r="A356" s="5">
        <v>39469</v>
      </c>
      <c r="B356" s="3">
        <v>0.4895833333333333</v>
      </c>
      <c r="C356" s="14">
        <v>7938.5</v>
      </c>
      <c r="D356" s="1">
        <v>5965.5</v>
      </c>
      <c r="E356" s="1">
        <v>7</v>
      </c>
      <c r="F356" s="34" t="s">
        <v>48</v>
      </c>
      <c r="G356" s="29">
        <v>22</v>
      </c>
      <c r="H356" s="57">
        <f t="shared" si="14"/>
        <v>21.199999999999818</v>
      </c>
      <c r="I356" s="57">
        <f t="shared" si="13"/>
        <v>16</v>
      </c>
      <c r="J356" s="58">
        <v>877.42</v>
      </c>
      <c r="K356" s="57">
        <f t="shared" si="15"/>
        <v>10.43999999999994</v>
      </c>
      <c r="L356" s="34">
        <f t="shared" si="16"/>
        <v>10.759999999999877</v>
      </c>
    </row>
    <row r="357" spans="1:12" ht="12.75">
      <c r="A357" s="5">
        <v>39470</v>
      </c>
      <c r="B357" s="3">
        <v>0.4895833333333333</v>
      </c>
      <c r="C357" s="14">
        <v>7969.8</v>
      </c>
      <c r="D357" s="1">
        <v>5982.2</v>
      </c>
      <c r="E357" s="1">
        <v>3</v>
      </c>
      <c r="F357" s="34" t="s">
        <v>48</v>
      </c>
      <c r="G357" s="29">
        <v>23</v>
      </c>
      <c r="H357" s="57">
        <f t="shared" si="14"/>
        <v>31.300000000000182</v>
      </c>
      <c r="I357" s="57">
        <f t="shared" si="13"/>
        <v>16.699999999999818</v>
      </c>
      <c r="J357" s="58">
        <v>887.64</v>
      </c>
      <c r="K357" s="57">
        <f t="shared" si="15"/>
        <v>10.220000000000027</v>
      </c>
      <c r="L357" s="34">
        <f t="shared" si="16"/>
        <v>21.080000000000155</v>
      </c>
    </row>
    <row r="358" spans="1:12" ht="12.75">
      <c r="A358" s="5">
        <v>39471</v>
      </c>
      <c r="B358" s="3">
        <v>0.5</v>
      </c>
      <c r="C358" s="14">
        <v>7995.7</v>
      </c>
      <c r="D358" s="1">
        <v>5997.6</v>
      </c>
      <c r="E358" s="1">
        <v>8</v>
      </c>
      <c r="F358" s="34" t="s">
        <v>41</v>
      </c>
      <c r="G358" s="29">
        <v>22</v>
      </c>
      <c r="H358" s="57">
        <f t="shared" si="14"/>
        <v>25.899999999999636</v>
      </c>
      <c r="I358" s="57">
        <f t="shared" si="13"/>
        <v>15.400000000000546</v>
      </c>
      <c r="J358" s="58">
        <v>898.23</v>
      </c>
      <c r="K358" s="57">
        <f t="shared" si="15"/>
        <v>10.590000000000032</v>
      </c>
      <c r="L358" s="34">
        <f t="shared" si="16"/>
        <v>15.309999999999604</v>
      </c>
    </row>
    <row r="359" spans="1:12" ht="12.75">
      <c r="A359" s="5">
        <v>39472</v>
      </c>
      <c r="B359" s="3">
        <v>0.4895833333333333</v>
      </c>
      <c r="C359" s="14">
        <v>8022.5</v>
      </c>
      <c r="D359" s="1">
        <v>6013.4</v>
      </c>
      <c r="E359" s="1">
        <v>4</v>
      </c>
      <c r="F359" s="34" t="s">
        <v>37</v>
      </c>
      <c r="G359" s="29">
        <v>22</v>
      </c>
      <c r="H359" s="57">
        <f t="shared" si="14"/>
        <v>26.800000000000182</v>
      </c>
      <c r="I359" s="57">
        <f t="shared" si="13"/>
        <v>15.799999999999272</v>
      </c>
      <c r="J359" s="58">
        <v>907.85</v>
      </c>
      <c r="K359" s="57">
        <f t="shared" si="15"/>
        <v>9.620000000000005</v>
      </c>
      <c r="L359" s="34">
        <f t="shared" si="16"/>
        <v>17.180000000000177</v>
      </c>
    </row>
    <row r="360" spans="1:12" ht="12.75">
      <c r="A360" s="5">
        <v>39473</v>
      </c>
      <c r="B360" s="3">
        <v>0.4895833333333333</v>
      </c>
      <c r="C360" s="14">
        <v>8046.4</v>
      </c>
      <c r="D360" s="1">
        <v>6034.5</v>
      </c>
      <c r="E360" s="1">
        <v>7</v>
      </c>
      <c r="F360" s="34" t="s">
        <v>48</v>
      </c>
      <c r="G360" s="29">
        <v>23</v>
      </c>
      <c r="H360" s="57">
        <f t="shared" si="14"/>
        <v>23.899999999999636</v>
      </c>
      <c r="I360" s="57">
        <f t="shared" si="13"/>
        <v>21.100000000000364</v>
      </c>
      <c r="J360" s="58">
        <v>918.05</v>
      </c>
      <c r="K360" s="57">
        <f t="shared" si="15"/>
        <v>10.199999999999932</v>
      </c>
      <c r="L360" s="34">
        <f t="shared" si="16"/>
        <v>13.699999999999704</v>
      </c>
    </row>
    <row r="361" spans="1:12" ht="12.75">
      <c r="A361" s="6">
        <v>39474</v>
      </c>
      <c r="B361" s="3">
        <v>0.4930555555555556</v>
      </c>
      <c r="C361" s="14">
        <v>8070.7</v>
      </c>
      <c r="D361" s="1">
        <v>6054.4</v>
      </c>
      <c r="E361" s="1">
        <v>7</v>
      </c>
      <c r="F361" s="34" t="s">
        <v>41</v>
      </c>
      <c r="G361" s="29">
        <v>23</v>
      </c>
      <c r="H361" s="57">
        <f t="shared" si="14"/>
        <v>24.300000000000182</v>
      </c>
      <c r="I361" s="57">
        <f t="shared" si="13"/>
        <v>19.899999999999636</v>
      </c>
      <c r="J361" s="58">
        <v>928.99</v>
      </c>
      <c r="K361" s="57">
        <f t="shared" si="15"/>
        <v>10.940000000000055</v>
      </c>
      <c r="L361" s="34">
        <f t="shared" si="16"/>
        <v>13.360000000000127</v>
      </c>
    </row>
    <row r="362" spans="1:12" ht="12.75">
      <c r="A362" s="5">
        <v>39475</v>
      </c>
      <c r="B362" s="3">
        <v>0.4895833333333333</v>
      </c>
      <c r="C362" s="14">
        <v>8092.5</v>
      </c>
      <c r="D362" s="1">
        <v>6075.7</v>
      </c>
      <c r="E362" s="1">
        <v>8</v>
      </c>
      <c r="F362" s="34" t="s">
        <v>41</v>
      </c>
      <c r="G362" s="29">
        <v>22</v>
      </c>
      <c r="H362" s="57">
        <f t="shared" si="14"/>
        <v>21.800000000000182</v>
      </c>
      <c r="I362" s="57">
        <f t="shared" si="13"/>
        <v>21.300000000000182</v>
      </c>
      <c r="J362" s="58">
        <v>939.93</v>
      </c>
      <c r="K362" s="57">
        <f t="shared" si="15"/>
        <v>10.93999999999994</v>
      </c>
      <c r="L362" s="34">
        <f t="shared" si="16"/>
        <v>10.860000000000241</v>
      </c>
    </row>
    <row r="363" spans="1:12" ht="12.75">
      <c r="A363" s="5">
        <v>39476</v>
      </c>
      <c r="B363" s="3">
        <v>0.53125</v>
      </c>
      <c r="C363" s="14">
        <v>8116.3</v>
      </c>
      <c r="D363" s="1">
        <v>6091.2</v>
      </c>
      <c r="E363" s="1">
        <v>9</v>
      </c>
      <c r="F363" s="34" t="s">
        <v>41</v>
      </c>
      <c r="G363" s="29">
        <v>22</v>
      </c>
      <c r="H363" s="57">
        <f t="shared" si="14"/>
        <v>23.800000000000182</v>
      </c>
      <c r="I363" s="57">
        <f t="shared" si="13"/>
        <v>15.5</v>
      </c>
      <c r="J363" s="58">
        <v>950.81</v>
      </c>
      <c r="K363" s="57">
        <f t="shared" si="15"/>
        <v>10.879999999999995</v>
      </c>
      <c r="L363" s="34">
        <f t="shared" si="16"/>
        <v>12.920000000000186</v>
      </c>
    </row>
    <row r="364" spans="1:12" ht="12.75">
      <c r="A364" s="5">
        <v>39477</v>
      </c>
      <c r="B364" s="3">
        <v>0.4895833333333333</v>
      </c>
      <c r="C364" s="14">
        <v>8141.9</v>
      </c>
      <c r="D364" s="1">
        <v>6109.5</v>
      </c>
      <c r="E364" s="1">
        <v>5</v>
      </c>
      <c r="F364" s="34" t="s">
        <v>41</v>
      </c>
      <c r="G364" s="29">
        <v>22</v>
      </c>
      <c r="H364" s="57">
        <f t="shared" si="14"/>
        <v>25.599999999999454</v>
      </c>
      <c r="I364" s="57">
        <f t="shared" si="13"/>
        <v>18.300000000000182</v>
      </c>
      <c r="J364" s="58">
        <v>959.21</v>
      </c>
      <c r="K364" s="57">
        <f t="shared" si="15"/>
        <v>8.400000000000091</v>
      </c>
      <c r="L364" s="34">
        <f t="shared" si="16"/>
        <v>17.199999999999363</v>
      </c>
    </row>
    <row r="365" spans="1:12" ht="12.75">
      <c r="A365" s="5">
        <v>39478</v>
      </c>
      <c r="B365" s="3">
        <v>0.4895833333333333</v>
      </c>
      <c r="C365" s="14">
        <v>8173.6</v>
      </c>
      <c r="D365" s="1">
        <v>6128.3</v>
      </c>
      <c r="E365" s="1">
        <v>3</v>
      </c>
      <c r="F365" s="34" t="s">
        <v>41</v>
      </c>
      <c r="G365" s="29">
        <v>22</v>
      </c>
      <c r="H365" s="57">
        <f t="shared" si="14"/>
        <v>31.700000000000728</v>
      </c>
      <c r="I365" s="57">
        <f t="shared" si="13"/>
        <v>18.800000000000182</v>
      </c>
      <c r="J365" s="58">
        <v>969.66</v>
      </c>
      <c r="K365" s="57">
        <f t="shared" si="15"/>
        <v>10.449999999999932</v>
      </c>
      <c r="L365" s="34">
        <f t="shared" si="16"/>
        <v>21.250000000000796</v>
      </c>
    </row>
    <row r="366" spans="1:12" ht="12.75">
      <c r="A366" s="5">
        <v>39479</v>
      </c>
      <c r="B366" s="3">
        <v>0.4895833333333333</v>
      </c>
      <c r="C366" s="14">
        <v>8199.9</v>
      </c>
      <c r="D366" s="1">
        <v>6146.3</v>
      </c>
      <c r="E366" s="1">
        <v>8</v>
      </c>
      <c r="F366" s="34" t="s">
        <v>44</v>
      </c>
      <c r="G366" s="29">
        <v>22</v>
      </c>
      <c r="H366" s="57">
        <f t="shared" si="14"/>
        <v>26.299999999999272</v>
      </c>
      <c r="I366" s="57">
        <f t="shared" si="13"/>
        <v>18</v>
      </c>
      <c r="J366" s="58">
        <v>979.23</v>
      </c>
      <c r="K366" s="57">
        <f t="shared" si="15"/>
        <v>9.57000000000005</v>
      </c>
      <c r="L366" s="34">
        <f t="shared" si="16"/>
        <v>16.729999999999222</v>
      </c>
    </row>
    <row r="367" spans="1:12" ht="12.75">
      <c r="A367" s="5">
        <v>39480</v>
      </c>
      <c r="B367" s="3">
        <v>0.4895833333333333</v>
      </c>
      <c r="C367" s="14">
        <v>8229.4</v>
      </c>
      <c r="D367" s="1">
        <v>6170.5</v>
      </c>
      <c r="E367" s="1">
        <v>4</v>
      </c>
      <c r="F367" s="34" t="s">
        <v>50</v>
      </c>
      <c r="G367" s="29">
        <v>22</v>
      </c>
      <c r="H367" s="57">
        <f t="shared" si="14"/>
        <v>29.5</v>
      </c>
      <c r="I367" s="57">
        <f t="shared" si="13"/>
        <v>24.199999999999818</v>
      </c>
      <c r="J367" s="58">
        <v>989.21</v>
      </c>
      <c r="K367" s="57">
        <f t="shared" si="15"/>
        <v>9.980000000000018</v>
      </c>
      <c r="L367" s="34">
        <f t="shared" si="16"/>
        <v>19.519999999999982</v>
      </c>
    </row>
    <row r="368" spans="1:12" ht="12.75">
      <c r="A368" s="6">
        <v>39481</v>
      </c>
      <c r="B368" s="3">
        <v>0.4895833333333333</v>
      </c>
      <c r="C368" s="14">
        <v>8264.3</v>
      </c>
      <c r="D368" s="1">
        <v>6194.3</v>
      </c>
      <c r="E368" s="1">
        <v>1</v>
      </c>
      <c r="F368" s="34" t="s">
        <v>37</v>
      </c>
      <c r="G368" s="29">
        <v>23</v>
      </c>
      <c r="H368" s="57">
        <f t="shared" si="14"/>
        <v>34.899999999999636</v>
      </c>
      <c r="I368" s="57">
        <f t="shared" si="13"/>
        <v>23.800000000000182</v>
      </c>
      <c r="J368" s="58">
        <v>999.96</v>
      </c>
      <c r="K368" s="57">
        <f t="shared" si="15"/>
        <v>10.75</v>
      </c>
      <c r="L368" s="34">
        <f t="shared" si="16"/>
        <v>24.149999999999636</v>
      </c>
    </row>
    <row r="369" spans="1:12" ht="12.75">
      <c r="A369" s="5">
        <v>39482</v>
      </c>
      <c r="B369" s="3">
        <v>0.4895833333333333</v>
      </c>
      <c r="C369" s="14">
        <v>8295.9</v>
      </c>
      <c r="D369" s="1">
        <v>6211</v>
      </c>
      <c r="E369" s="1">
        <v>4</v>
      </c>
      <c r="F369" s="34" t="s">
        <v>44</v>
      </c>
      <c r="G369" s="29">
        <v>23</v>
      </c>
      <c r="H369" s="57">
        <f t="shared" si="14"/>
        <v>31.600000000000364</v>
      </c>
      <c r="I369" s="57">
        <f t="shared" si="13"/>
        <v>16.699999999999818</v>
      </c>
      <c r="J369" s="58">
        <v>1009.95</v>
      </c>
      <c r="K369" s="57">
        <f t="shared" si="15"/>
        <v>9.990000000000009</v>
      </c>
      <c r="L369" s="34">
        <f t="shared" si="16"/>
        <v>21.610000000000355</v>
      </c>
    </row>
    <row r="370" spans="1:12" ht="12.75">
      <c r="A370" s="5">
        <v>39483</v>
      </c>
      <c r="B370" s="3">
        <v>0.4895833333333333</v>
      </c>
      <c r="C370" s="14">
        <v>8322.5</v>
      </c>
      <c r="D370" s="1">
        <v>6230.1</v>
      </c>
      <c r="E370" s="1">
        <v>6</v>
      </c>
      <c r="F370" s="34" t="s">
        <v>44</v>
      </c>
      <c r="G370" s="29">
        <v>22</v>
      </c>
      <c r="H370" s="57">
        <f t="shared" si="14"/>
        <v>26.600000000000364</v>
      </c>
      <c r="I370" s="57">
        <f t="shared" si="13"/>
        <v>19.100000000000364</v>
      </c>
      <c r="J370" s="58">
        <v>1020.39</v>
      </c>
      <c r="K370" s="57">
        <f t="shared" si="15"/>
        <v>10.43999999999994</v>
      </c>
      <c r="L370" s="34">
        <f t="shared" si="16"/>
        <v>16.160000000000423</v>
      </c>
    </row>
    <row r="371" spans="1:13" ht="12.75">
      <c r="A371" s="67">
        <v>39484</v>
      </c>
      <c r="B371" s="68">
        <v>0.5034722222222222</v>
      </c>
      <c r="C371" s="14">
        <v>8345.8</v>
      </c>
      <c r="D371" s="1">
        <v>6245.8</v>
      </c>
      <c r="E371" s="1">
        <v>9</v>
      </c>
      <c r="F371" s="34" t="s">
        <v>43</v>
      </c>
      <c r="G371" s="29">
        <v>22</v>
      </c>
      <c r="H371" s="57">
        <f t="shared" si="14"/>
        <v>23.299999999999272</v>
      </c>
      <c r="I371" s="57">
        <f t="shared" si="13"/>
        <v>15.699999999999818</v>
      </c>
      <c r="J371" s="58">
        <v>1031.7</v>
      </c>
      <c r="K371" s="57">
        <f t="shared" si="15"/>
        <v>11.31000000000006</v>
      </c>
      <c r="L371" s="34">
        <f t="shared" si="16"/>
        <v>11.989999999999213</v>
      </c>
      <c r="M371" s="69" t="s">
        <v>55</v>
      </c>
    </row>
    <row r="372" spans="1:12" ht="12.75">
      <c r="A372" s="5">
        <v>39485</v>
      </c>
      <c r="B372" s="3">
        <v>0.4895833333333333</v>
      </c>
      <c r="C372" s="14">
        <v>8369.6</v>
      </c>
      <c r="D372" s="1">
        <v>6264.3</v>
      </c>
      <c r="E372" s="1">
        <v>4</v>
      </c>
      <c r="F372" s="34" t="s">
        <v>37</v>
      </c>
      <c r="G372" s="29">
        <v>22</v>
      </c>
      <c r="H372" s="57">
        <f t="shared" si="14"/>
        <v>23.80000000000109</v>
      </c>
      <c r="I372" s="57">
        <f t="shared" si="13"/>
        <v>18.5</v>
      </c>
      <c r="J372" s="58">
        <v>1041.88</v>
      </c>
      <c r="K372" s="57">
        <f t="shared" si="15"/>
        <v>10.180000000000064</v>
      </c>
      <c r="L372" s="34">
        <f t="shared" si="16"/>
        <v>13.620000000001028</v>
      </c>
    </row>
    <row r="373" spans="1:12" ht="12.75">
      <c r="A373" s="5">
        <v>39486</v>
      </c>
      <c r="B373" s="3">
        <v>0.4895833333333333</v>
      </c>
      <c r="C373" s="14">
        <v>8398.3</v>
      </c>
      <c r="D373" s="1">
        <v>6278.5</v>
      </c>
      <c r="E373" s="1">
        <v>4</v>
      </c>
      <c r="F373" s="34" t="s">
        <v>37</v>
      </c>
      <c r="G373" s="29">
        <v>23</v>
      </c>
      <c r="H373" s="57">
        <f t="shared" si="14"/>
        <v>28.69999999999891</v>
      </c>
      <c r="I373" s="57">
        <f t="shared" si="13"/>
        <v>14.199999999999818</v>
      </c>
      <c r="J373" s="58">
        <v>1052.96</v>
      </c>
      <c r="K373" s="57">
        <f t="shared" si="15"/>
        <v>11.079999999999927</v>
      </c>
      <c r="L373" s="34">
        <f t="shared" si="16"/>
        <v>17.61999999999898</v>
      </c>
    </row>
    <row r="374" spans="1:12" ht="12.75">
      <c r="A374" s="5">
        <v>39487</v>
      </c>
      <c r="B374" s="3">
        <v>0.4895833333333333</v>
      </c>
      <c r="C374" s="14">
        <v>8420.6</v>
      </c>
      <c r="D374" s="1">
        <v>6300.7</v>
      </c>
      <c r="E374" s="1">
        <v>5</v>
      </c>
      <c r="F374" s="34" t="s">
        <v>37</v>
      </c>
      <c r="G374" s="29">
        <v>22</v>
      </c>
      <c r="H374" s="57">
        <f t="shared" si="14"/>
        <v>22.30000000000109</v>
      </c>
      <c r="I374" s="57">
        <f t="shared" si="13"/>
        <v>22.199999999999818</v>
      </c>
      <c r="J374" s="58">
        <v>1059.42</v>
      </c>
      <c r="K374" s="57">
        <f t="shared" si="15"/>
        <v>6.460000000000036</v>
      </c>
      <c r="L374" s="34">
        <f t="shared" si="16"/>
        <v>15.840000000001055</v>
      </c>
    </row>
    <row r="375" spans="1:12" ht="12.75">
      <c r="A375" s="6">
        <v>39488</v>
      </c>
      <c r="B375" s="3">
        <v>0.4895833333333333</v>
      </c>
      <c r="C375" s="14">
        <v>8444</v>
      </c>
      <c r="D375" s="1">
        <v>6324.4</v>
      </c>
      <c r="E375" s="1">
        <v>4</v>
      </c>
      <c r="F375" s="34" t="s">
        <v>37</v>
      </c>
      <c r="G375" s="29" t="s">
        <v>51</v>
      </c>
      <c r="H375" s="57">
        <f t="shared" si="14"/>
        <v>23.399999999999636</v>
      </c>
      <c r="I375" s="57">
        <f t="shared" si="13"/>
        <v>23.699999999999818</v>
      </c>
      <c r="J375" s="58">
        <v>1065.33</v>
      </c>
      <c r="K375" s="57">
        <f t="shared" si="15"/>
        <v>5.9099999999998545</v>
      </c>
      <c r="L375" s="34">
        <f t="shared" si="16"/>
        <v>17.48999999999978</v>
      </c>
    </row>
    <row r="376" spans="1:12" ht="12.75">
      <c r="A376" s="5">
        <v>39489</v>
      </c>
      <c r="B376" s="3">
        <v>0.4895833333333333</v>
      </c>
      <c r="C376" s="14">
        <v>8467.7</v>
      </c>
      <c r="D376" s="1">
        <v>6344.4</v>
      </c>
      <c r="E376" s="1">
        <v>4</v>
      </c>
      <c r="F376" s="34" t="s">
        <v>37</v>
      </c>
      <c r="G376" s="29" t="s">
        <v>22</v>
      </c>
      <c r="H376" s="57">
        <f t="shared" si="14"/>
        <v>23.700000000000728</v>
      </c>
      <c r="I376" s="57">
        <f t="shared" si="13"/>
        <v>20</v>
      </c>
      <c r="J376" s="58">
        <v>1071.16</v>
      </c>
      <c r="K376" s="57">
        <f t="shared" si="15"/>
        <v>5.830000000000155</v>
      </c>
      <c r="L376" s="34">
        <f t="shared" si="16"/>
        <v>17.870000000000573</v>
      </c>
    </row>
    <row r="377" spans="1:12" ht="12.75">
      <c r="A377" s="5">
        <v>39490</v>
      </c>
      <c r="B377" s="3">
        <v>0.4895833333333333</v>
      </c>
      <c r="C377" s="14">
        <v>8488.8</v>
      </c>
      <c r="D377" s="1">
        <v>6359.2</v>
      </c>
      <c r="E377" s="1">
        <v>6</v>
      </c>
      <c r="F377" s="34" t="s">
        <v>37</v>
      </c>
      <c r="G377" s="29" t="s">
        <v>22</v>
      </c>
      <c r="H377" s="57">
        <f t="shared" si="14"/>
        <v>21.099999999998545</v>
      </c>
      <c r="I377" s="57">
        <f t="shared" si="13"/>
        <v>14.800000000000182</v>
      </c>
      <c r="J377" s="58">
        <v>1076.44</v>
      </c>
      <c r="K377" s="57">
        <f t="shared" si="15"/>
        <v>5.279999999999973</v>
      </c>
      <c r="L377" s="34">
        <f t="shared" si="16"/>
        <v>15.819999999998572</v>
      </c>
    </row>
    <row r="378" spans="1:12" ht="12.75">
      <c r="A378" s="5">
        <v>39491</v>
      </c>
      <c r="B378" s="3">
        <v>0.4895833333333333</v>
      </c>
      <c r="C378" s="14">
        <v>8512.6</v>
      </c>
      <c r="D378" s="1">
        <v>6374</v>
      </c>
      <c r="E378" s="1">
        <v>3</v>
      </c>
      <c r="F378" s="34" t="s">
        <v>38</v>
      </c>
      <c r="G378" s="29" t="s">
        <v>28</v>
      </c>
      <c r="H378" s="57">
        <f t="shared" si="14"/>
        <v>23.80000000000109</v>
      </c>
      <c r="I378" s="57">
        <f t="shared" si="13"/>
        <v>14.800000000000182</v>
      </c>
      <c r="J378" s="58">
        <v>1082.16</v>
      </c>
      <c r="K378" s="57">
        <f t="shared" si="15"/>
        <v>5.720000000000027</v>
      </c>
      <c r="L378" s="34">
        <f t="shared" si="16"/>
        <v>18.080000000001064</v>
      </c>
    </row>
    <row r="379" spans="1:12" ht="12.75">
      <c r="A379" s="5">
        <v>39492</v>
      </c>
      <c r="B379" s="3">
        <v>0.4895833333333333</v>
      </c>
      <c r="C379" s="14">
        <v>8542.9</v>
      </c>
      <c r="D379" s="1">
        <v>6388.8</v>
      </c>
      <c r="E379" s="1">
        <v>1</v>
      </c>
      <c r="F379" s="34" t="s">
        <v>38</v>
      </c>
      <c r="G379" s="29" t="s">
        <v>28</v>
      </c>
      <c r="H379" s="57">
        <f t="shared" si="14"/>
        <v>30.299999999999272</v>
      </c>
      <c r="I379" s="57">
        <f t="shared" si="13"/>
        <v>14.800000000000182</v>
      </c>
      <c r="J379" s="58">
        <v>1087.77</v>
      </c>
      <c r="K379" s="57">
        <f t="shared" si="15"/>
        <v>5.6099999999999</v>
      </c>
      <c r="L379" s="34">
        <f t="shared" si="16"/>
        <v>24.689999999999372</v>
      </c>
    </row>
    <row r="380" spans="1:12" ht="12.75">
      <c r="A380" s="5">
        <v>39493</v>
      </c>
      <c r="B380" s="3">
        <v>0.4895833333333333</v>
      </c>
      <c r="C380" s="14">
        <v>8570.1</v>
      </c>
      <c r="D380" s="1">
        <v>6410.7</v>
      </c>
      <c r="E380" s="1">
        <v>5</v>
      </c>
      <c r="F380" s="34" t="s">
        <v>48</v>
      </c>
      <c r="H380" s="57">
        <f t="shared" si="14"/>
        <v>27.200000000000728</v>
      </c>
      <c r="I380" s="57">
        <f t="shared" si="13"/>
        <v>21.899999999999636</v>
      </c>
      <c r="J380" s="58">
        <v>1093.37</v>
      </c>
      <c r="K380" s="57">
        <f t="shared" si="15"/>
        <v>5.599999999999909</v>
      </c>
      <c r="L380" s="34">
        <f t="shared" si="16"/>
        <v>21.60000000000082</v>
      </c>
    </row>
    <row r="381" spans="1:12" ht="12.75">
      <c r="A381" s="5">
        <v>39494</v>
      </c>
      <c r="B381" s="3">
        <v>0.4895833333333333</v>
      </c>
      <c r="C381" s="14">
        <v>8600.6</v>
      </c>
      <c r="D381" s="1">
        <v>6432.3</v>
      </c>
      <c r="E381" s="1">
        <v>0</v>
      </c>
      <c r="F381" s="34" t="s">
        <v>37</v>
      </c>
      <c r="G381" s="29" t="s">
        <v>51</v>
      </c>
      <c r="H381" s="57">
        <f t="shared" si="14"/>
        <v>30.5</v>
      </c>
      <c r="I381" s="57">
        <f t="shared" si="13"/>
        <v>21.600000000000364</v>
      </c>
      <c r="J381" s="58">
        <v>1098.56</v>
      </c>
      <c r="K381" s="57">
        <f t="shared" si="15"/>
        <v>5.190000000000055</v>
      </c>
      <c r="L381" s="34">
        <f t="shared" si="16"/>
        <v>25.309999999999945</v>
      </c>
    </row>
    <row r="382" spans="1:12" ht="12.75">
      <c r="A382" s="6">
        <v>39495</v>
      </c>
      <c r="B382" s="3">
        <v>0.4895833333333333</v>
      </c>
      <c r="C382" s="14">
        <v>8635.5</v>
      </c>
      <c r="D382" s="1">
        <v>6448</v>
      </c>
      <c r="E382" s="1">
        <v>0</v>
      </c>
      <c r="F382" s="34" t="s">
        <v>37</v>
      </c>
      <c r="G382" s="29" t="s">
        <v>51</v>
      </c>
      <c r="H382" s="57">
        <f t="shared" si="14"/>
        <v>34.899999999999636</v>
      </c>
      <c r="I382" s="57">
        <f t="shared" si="13"/>
        <v>15.699999999999818</v>
      </c>
      <c r="J382" s="58">
        <v>1104.4</v>
      </c>
      <c r="K382" s="57">
        <f t="shared" si="15"/>
        <v>5.8400000000001455</v>
      </c>
      <c r="L382" s="34">
        <f t="shared" si="16"/>
        <v>29.05999999999949</v>
      </c>
    </row>
    <row r="383" spans="1:12" ht="12.75">
      <c r="A383" s="5">
        <v>39496</v>
      </c>
      <c r="B383" s="3">
        <v>0.4895833333333333</v>
      </c>
      <c r="C383" s="14">
        <v>8671.4</v>
      </c>
      <c r="D383" s="1">
        <v>6466.2</v>
      </c>
      <c r="E383" s="1">
        <v>2</v>
      </c>
      <c r="F383" s="34" t="s">
        <v>37</v>
      </c>
      <c r="G383" s="29" t="s">
        <v>22</v>
      </c>
      <c r="H383" s="57">
        <f t="shared" si="14"/>
        <v>35.899999999999636</v>
      </c>
      <c r="I383" s="57">
        <f t="shared" si="13"/>
        <v>18.199999999999818</v>
      </c>
      <c r="J383" s="58">
        <v>1110.39</v>
      </c>
      <c r="K383" s="57">
        <f t="shared" si="15"/>
        <v>5.990000000000009</v>
      </c>
      <c r="L383" s="34">
        <f t="shared" si="16"/>
        <v>29.909999999999627</v>
      </c>
    </row>
    <row r="384" spans="1:12" ht="12.75">
      <c r="A384" s="5">
        <v>39497</v>
      </c>
      <c r="B384" s="3">
        <v>0.4895833333333333</v>
      </c>
      <c r="C384" s="14">
        <v>8699.6</v>
      </c>
      <c r="D384" s="1">
        <v>6479.3</v>
      </c>
      <c r="E384" s="1">
        <v>2</v>
      </c>
      <c r="F384" s="34" t="s">
        <v>37</v>
      </c>
      <c r="G384" s="29" t="s">
        <v>22</v>
      </c>
      <c r="H384" s="57">
        <f t="shared" si="14"/>
        <v>28.200000000000728</v>
      </c>
      <c r="I384" s="57">
        <f t="shared" si="13"/>
        <v>13.100000000000364</v>
      </c>
      <c r="J384" s="58">
        <v>1115.91</v>
      </c>
      <c r="K384" s="57">
        <f t="shared" si="15"/>
        <v>5.519999999999982</v>
      </c>
      <c r="L384" s="34">
        <f t="shared" si="16"/>
        <v>22.680000000000746</v>
      </c>
    </row>
    <row r="385" spans="1:12" ht="12.75">
      <c r="A385" s="5">
        <v>39498</v>
      </c>
      <c r="B385" s="3">
        <v>0.4895833333333333</v>
      </c>
      <c r="C385" s="14">
        <v>8727.1</v>
      </c>
      <c r="D385" s="1">
        <v>6496.5</v>
      </c>
      <c r="E385" s="1">
        <v>2</v>
      </c>
      <c r="F385" s="34" t="s">
        <v>44</v>
      </c>
      <c r="G385" s="29" t="s">
        <v>28</v>
      </c>
      <c r="H385" s="57">
        <f t="shared" si="14"/>
        <v>27.5</v>
      </c>
      <c r="I385" s="57">
        <f t="shared" si="13"/>
        <v>17.199999999999818</v>
      </c>
      <c r="J385" s="58">
        <v>1121.44</v>
      </c>
      <c r="K385" s="57">
        <f t="shared" si="15"/>
        <v>5.529999999999973</v>
      </c>
      <c r="L385" s="34">
        <f t="shared" si="16"/>
        <v>21.970000000000027</v>
      </c>
    </row>
    <row r="386" spans="1:12" ht="12.75">
      <c r="A386" s="5">
        <v>39499</v>
      </c>
      <c r="B386" s="3">
        <v>0.4895833333333333</v>
      </c>
      <c r="C386" s="14">
        <v>8751.2</v>
      </c>
      <c r="D386" s="1">
        <v>6514.2</v>
      </c>
      <c r="E386" s="1">
        <v>9</v>
      </c>
      <c r="F386" s="34" t="s">
        <v>41</v>
      </c>
      <c r="G386" s="29" t="s">
        <v>51</v>
      </c>
      <c r="H386" s="57">
        <f t="shared" si="14"/>
        <v>24.100000000000364</v>
      </c>
      <c r="I386" s="57">
        <f t="shared" si="13"/>
        <v>17.699999999999818</v>
      </c>
      <c r="J386" s="58">
        <v>1127.02</v>
      </c>
      <c r="K386" s="57">
        <f t="shared" si="15"/>
        <v>5.579999999999927</v>
      </c>
      <c r="L386" s="34">
        <f t="shared" si="16"/>
        <v>18.520000000000437</v>
      </c>
    </row>
    <row r="387" spans="1:12" ht="12.75">
      <c r="A387" s="5">
        <v>39500</v>
      </c>
      <c r="B387" s="3">
        <v>0.4895833333333333</v>
      </c>
      <c r="C387" s="14">
        <v>8769.4</v>
      </c>
      <c r="D387" s="1">
        <v>6532.6</v>
      </c>
      <c r="E387" s="1">
        <v>11</v>
      </c>
      <c r="F387" s="34" t="s">
        <v>41</v>
      </c>
      <c r="G387" s="29" t="s">
        <v>51</v>
      </c>
      <c r="H387" s="57">
        <f t="shared" si="14"/>
        <v>18.19999999999891</v>
      </c>
      <c r="I387" s="57">
        <f t="shared" si="13"/>
        <v>18.400000000000546</v>
      </c>
      <c r="J387" s="58">
        <v>1132.59</v>
      </c>
      <c r="K387" s="57">
        <f t="shared" si="15"/>
        <v>5.569999999999936</v>
      </c>
      <c r="L387" s="34">
        <f t="shared" si="16"/>
        <v>12.629999999998972</v>
      </c>
    </row>
    <row r="388" spans="1:12" ht="12.75">
      <c r="A388" s="5">
        <v>39501</v>
      </c>
      <c r="B388" s="3">
        <v>0.4895833333333333</v>
      </c>
      <c r="C388" s="14">
        <v>8785.5</v>
      </c>
      <c r="D388" s="1">
        <v>6556.7</v>
      </c>
      <c r="E388" s="1">
        <v>12</v>
      </c>
      <c r="F388" s="34" t="s">
        <v>48</v>
      </c>
      <c r="G388" s="29" t="s">
        <v>22</v>
      </c>
      <c r="H388" s="57">
        <f t="shared" si="14"/>
        <v>16.100000000000364</v>
      </c>
      <c r="I388" s="57">
        <f t="shared" si="13"/>
        <v>24.099999999999454</v>
      </c>
      <c r="J388" s="58">
        <v>1137.89</v>
      </c>
      <c r="K388" s="57">
        <f t="shared" si="15"/>
        <v>5.300000000000182</v>
      </c>
      <c r="L388" s="34">
        <f t="shared" si="16"/>
        <v>10.800000000000182</v>
      </c>
    </row>
    <row r="389" spans="1:12" ht="12.75">
      <c r="A389" s="6">
        <v>39502</v>
      </c>
      <c r="B389" s="3">
        <v>0.4895833333333333</v>
      </c>
      <c r="C389" s="14">
        <v>8806.2</v>
      </c>
      <c r="D389" s="1">
        <v>6571.5</v>
      </c>
      <c r="E389" s="1">
        <v>9</v>
      </c>
      <c r="F389" s="34" t="s">
        <v>37</v>
      </c>
      <c r="G389" s="29" t="s">
        <v>51</v>
      </c>
      <c r="H389" s="57">
        <f t="shared" si="14"/>
        <v>20.700000000000728</v>
      </c>
      <c r="I389" s="57">
        <f t="shared" si="13"/>
        <v>14.800000000000182</v>
      </c>
      <c r="J389" s="58">
        <v>1143.29</v>
      </c>
      <c r="K389" s="57">
        <f t="shared" si="15"/>
        <v>5.399999999999864</v>
      </c>
      <c r="L389" s="34">
        <f t="shared" si="16"/>
        <v>15.300000000000864</v>
      </c>
    </row>
    <row r="390" spans="1:12" ht="12.75">
      <c r="A390" s="5">
        <v>39503</v>
      </c>
      <c r="B390" s="3">
        <v>0.4895833333333333</v>
      </c>
      <c r="C390" s="14">
        <v>8824.3</v>
      </c>
      <c r="D390" s="1">
        <v>6590.4</v>
      </c>
      <c r="E390" s="1">
        <v>11</v>
      </c>
      <c r="F390" s="34" t="s">
        <v>42</v>
      </c>
      <c r="G390" s="29" t="s">
        <v>51</v>
      </c>
      <c r="H390" s="57">
        <f t="shared" si="14"/>
        <v>18.099999999998545</v>
      </c>
      <c r="I390" s="57">
        <f t="shared" si="13"/>
        <v>18.899999999999636</v>
      </c>
      <c r="J390" s="58">
        <v>1149.88</v>
      </c>
      <c r="K390" s="57">
        <f t="shared" si="15"/>
        <v>6.5900000000001455</v>
      </c>
      <c r="L390" s="34">
        <f t="shared" si="16"/>
        <v>11.5099999999984</v>
      </c>
    </row>
    <row r="391" spans="1:12" ht="12.75">
      <c r="A391" s="5">
        <v>39504</v>
      </c>
      <c r="B391" s="3">
        <v>0.4895833333333333</v>
      </c>
      <c r="C391" s="14">
        <v>8839.6</v>
      </c>
      <c r="D391" s="1">
        <v>6605.8</v>
      </c>
      <c r="E391" s="1">
        <v>15</v>
      </c>
      <c r="F391" s="34" t="s">
        <v>48</v>
      </c>
      <c r="G391" s="29" t="s">
        <v>51</v>
      </c>
      <c r="H391" s="57">
        <f t="shared" si="14"/>
        <v>15.300000000001091</v>
      </c>
      <c r="I391" s="57">
        <f t="shared" si="13"/>
        <v>15.400000000000546</v>
      </c>
      <c r="J391" s="58">
        <v>1155.47</v>
      </c>
      <c r="K391" s="57">
        <f t="shared" si="15"/>
        <v>5.589999999999918</v>
      </c>
      <c r="L391" s="34">
        <f t="shared" si="16"/>
        <v>9.710000000001173</v>
      </c>
    </row>
    <row r="392" spans="1:12" ht="12.75">
      <c r="A392" s="5">
        <v>39505</v>
      </c>
      <c r="B392" s="3">
        <v>0.4895833333333333</v>
      </c>
      <c r="C392" s="14">
        <v>8857.7</v>
      </c>
      <c r="D392" s="1">
        <v>6618.9</v>
      </c>
      <c r="E392" s="1">
        <v>10</v>
      </c>
      <c r="F392" s="34" t="s">
        <v>50</v>
      </c>
      <c r="G392" s="29" t="s">
        <v>51</v>
      </c>
      <c r="H392" s="57">
        <f t="shared" si="14"/>
        <v>18.100000000000364</v>
      </c>
      <c r="I392" s="57">
        <f t="shared" si="13"/>
        <v>13.099999999999454</v>
      </c>
      <c r="J392" s="58">
        <v>1160.49</v>
      </c>
      <c r="K392" s="57">
        <f t="shared" si="15"/>
        <v>5.019999999999982</v>
      </c>
      <c r="L392" s="34">
        <f t="shared" si="16"/>
        <v>13.080000000000382</v>
      </c>
    </row>
    <row r="393" spans="1:12" ht="12.75">
      <c r="A393" s="5">
        <v>39506</v>
      </c>
      <c r="B393" s="3">
        <v>0.53125</v>
      </c>
      <c r="C393" s="14">
        <v>8878.4</v>
      </c>
      <c r="D393" s="1">
        <v>6633</v>
      </c>
      <c r="E393" s="1">
        <v>8</v>
      </c>
      <c r="F393" s="34" t="s">
        <v>50</v>
      </c>
      <c r="G393" s="29" t="s">
        <v>51</v>
      </c>
      <c r="H393" s="57">
        <f t="shared" si="14"/>
        <v>20.69999999999891</v>
      </c>
      <c r="I393" s="57">
        <f t="shared" si="13"/>
        <v>14.100000000000364</v>
      </c>
      <c r="J393" s="58">
        <v>1166.04</v>
      </c>
      <c r="K393" s="57">
        <f t="shared" si="15"/>
        <v>5.5499999999999545</v>
      </c>
      <c r="L393" s="34">
        <f t="shared" si="16"/>
        <v>15.149999999998954</v>
      </c>
    </row>
    <row r="394" spans="1:12" ht="12.75">
      <c r="A394" s="5">
        <v>39507</v>
      </c>
      <c r="B394" s="3">
        <v>0.4895833333333333</v>
      </c>
      <c r="C394" s="14">
        <v>8897.5</v>
      </c>
      <c r="D394" s="1">
        <v>6646.6</v>
      </c>
      <c r="E394" s="1">
        <v>10</v>
      </c>
      <c r="F394" s="34" t="s">
        <v>42</v>
      </c>
      <c r="G394" s="29" t="s">
        <v>28</v>
      </c>
      <c r="H394" s="57">
        <f t="shared" si="14"/>
        <v>19.100000000000364</v>
      </c>
      <c r="I394" s="57">
        <f t="shared" si="13"/>
        <v>13.600000000000364</v>
      </c>
      <c r="J394" s="58">
        <v>1171.54</v>
      </c>
      <c r="K394" s="57">
        <f t="shared" si="15"/>
        <v>5.5</v>
      </c>
      <c r="L394" s="34">
        <f t="shared" si="16"/>
        <v>13.600000000000364</v>
      </c>
    </row>
    <row r="395" spans="1:12" ht="12.75">
      <c r="A395" s="5">
        <v>39508</v>
      </c>
      <c r="B395" s="3">
        <v>0.4895833333333333</v>
      </c>
      <c r="C395" s="14">
        <v>8915.8</v>
      </c>
      <c r="D395" s="1">
        <v>6670.2</v>
      </c>
      <c r="E395" s="1">
        <v>11</v>
      </c>
      <c r="F395" s="34" t="s">
        <v>44</v>
      </c>
      <c r="G395" s="29" t="s">
        <v>51</v>
      </c>
      <c r="H395" s="57">
        <f t="shared" si="14"/>
        <v>18.299999999999272</v>
      </c>
      <c r="I395" s="57">
        <f t="shared" si="13"/>
        <v>23.599999999999454</v>
      </c>
      <c r="J395" s="58">
        <v>1177.46</v>
      </c>
      <c r="K395" s="57">
        <f t="shared" si="15"/>
        <v>5.920000000000073</v>
      </c>
      <c r="L395" s="34">
        <f t="shared" si="16"/>
        <v>12.3799999999992</v>
      </c>
    </row>
    <row r="396" spans="1:12" ht="12.75">
      <c r="A396" s="6">
        <v>39509</v>
      </c>
      <c r="B396" s="3">
        <v>0.4895833333333333</v>
      </c>
      <c r="C396" s="14">
        <v>8931.6</v>
      </c>
      <c r="D396" s="1">
        <v>6693.6</v>
      </c>
      <c r="E396" s="1">
        <v>13.7</v>
      </c>
      <c r="F396" s="34" t="s">
        <v>44</v>
      </c>
      <c r="G396" s="29" t="s">
        <v>57</v>
      </c>
      <c r="H396" s="57">
        <f t="shared" si="14"/>
        <v>15.800000000001091</v>
      </c>
      <c r="I396" s="57">
        <f t="shared" si="13"/>
        <v>23.400000000000546</v>
      </c>
      <c r="J396" s="58">
        <v>1183.18</v>
      </c>
      <c r="K396" s="57">
        <f t="shared" si="15"/>
        <v>5.720000000000027</v>
      </c>
      <c r="L396" s="34">
        <f t="shared" si="16"/>
        <v>10.080000000001064</v>
      </c>
    </row>
    <row r="397" spans="1:12" ht="12.75">
      <c r="A397" s="5">
        <v>39510</v>
      </c>
      <c r="B397" s="3">
        <v>0.4895833333333333</v>
      </c>
      <c r="C397" s="14">
        <v>8948.1</v>
      </c>
      <c r="D397" s="1">
        <v>6712.1</v>
      </c>
      <c r="E397" s="1">
        <v>8.9</v>
      </c>
      <c r="F397" s="34" t="s">
        <v>42</v>
      </c>
      <c r="G397" s="29" t="s">
        <v>59</v>
      </c>
      <c r="H397" s="57">
        <f t="shared" si="14"/>
        <v>16.5</v>
      </c>
      <c r="I397" s="57">
        <f t="shared" si="13"/>
        <v>18.5</v>
      </c>
      <c r="J397" s="58">
        <v>1188.49</v>
      </c>
      <c r="K397" s="57">
        <f t="shared" si="15"/>
        <v>5.309999999999945</v>
      </c>
      <c r="L397" s="34">
        <f t="shared" si="16"/>
        <v>11.190000000000055</v>
      </c>
    </row>
    <row r="398" spans="1:12" ht="12.75">
      <c r="A398" s="5">
        <v>39511</v>
      </c>
      <c r="B398" s="3">
        <v>0.4895833333333333</v>
      </c>
      <c r="C398" s="14">
        <v>8976.6</v>
      </c>
      <c r="D398" s="1">
        <v>6725.9</v>
      </c>
      <c r="E398" s="1">
        <v>6.7</v>
      </c>
      <c r="F398" s="34" t="s">
        <v>41</v>
      </c>
      <c r="G398" s="29" t="s">
        <v>60</v>
      </c>
      <c r="H398" s="57">
        <f t="shared" si="14"/>
        <v>28.5</v>
      </c>
      <c r="I398" s="57">
        <f t="shared" si="13"/>
        <v>13.799999999999272</v>
      </c>
      <c r="J398" s="58">
        <v>1195.59</v>
      </c>
      <c r="K398" s="57">
        <f t="shared" si="15"/>
        <v>7.099999999999909</v>
      </c>
      <c r="L398" s="34">
        <f t="shared" si="16"/>
        <v>21.40000000000009</v>
      </c>
    </row>
    <row r="399" spans="1:12" ht="12.75">
      <c r="A399" s="5">
        <v>39512</v>
      </c>
      <c r="B399" s="3">
        <v>0.53125</v>
      </c>
      <c r="C399" s="14">
        <v>9005.6</v>
      </c>
      <c r="D399" s="1">
        <v>6741.8</v>
      </c>
      <c r="E399" s="1">
        <v>4</v>
      </c>
      <c r="F399" s="34" t="s">
        <v>48</v>
      </c>
      <c r="G399" s="29" t="s">
        <v>22</v>
      </c>
      <c r="H399" s="57">
        <f t="shared" si="14"/>
        <v>29</v>
      </c>
      <c r="I399" s="57">
        <f aca="true" t="shared" si="17" ref="I399:I422">SUM(D399-D398)</f>
        <v>15.900000000000546</v>
      </c>
      <c r="J399" s="58">
        <v>1202.88</v>
      </c>
      <c r="K399" s="57">
        <f t="shared" si="15"/>
        <v>7.290000000000191</v>
      </c>
      <c r="L399" s="34">
        <f t="shared" si="16"/>
        <v>21.70999999999981</v>
      </c>
    </row>
    <row r="400" spans="1:12" ht="12.75">
      <c r="A400" s="5">
        <v>39513</v>
      </c>
      <c r="B400" s="3">
        <v>0.4895833333333333</v>
      </c>
      <c r="C400" s="14">
        <v>9032.7</v>
      </c>
      <c r="D400" s="1">
        <v>6756.6</v>
      </c>
      <c r="E400" s="1">
        <v>4.9</v>
      </c>
      <c r="F400" s="34" t="s">
        <v>41</v>
      </c>
      <c r="G400" s="29" t="s">
        <v>62</v>
      </c>
      <c r="H400" s="57">
        <f t="shared" si="14"/>
        <v>27.100000000000364</v>
      </c>
      <c r="I400" s="57">
        <f t="shared" si="17"/>
        <v>14.800000000000182</v>
      </c>
      <c r="J400" s="58">
        <v>1208.17</v>
      </c>
      <c r="K400" s="57">
        <f t="shared" si="15"/>
        <v>5.289999999999964</v>
      </c>
      <c r="L400" s="34">
        <f t="shared" si="16"/>
        <v>21.8100000000004</v>
      </c>
    </row>
    <row r="401" spans="1:12" ht="12.75">
      <c r="A401" s="5">
        <v>39514</v>
      </c>
      <c r="B401" s="3"/>
      <c r="C401" s="14">
        <v>9032.7</v>
      </c>
      <c r="D401" s="1">
        <v>6756.6</v>
      </c>
      <c r="H401" s="57">
        <f t="shared" si="14"/>
        <v>0</v>
      </c>
      <c r="I401" s="57">
        <f t="shared" si="17"/>
        <v>0</v>
      </c>
      <c r="J401" s="58">
        <v>1208.17</v>
      </c>
      <c r="K401" s="57">
        <f t="shared" si="15"/>
        <v>0</v>
      </c>
      <c r="L401" s="34">
        <f t="shared" si="16"/>
        <v>0</v>
      </c>
    </row>
    <row r="402" spans="1:12" ht="12.75">
      <c r="A402" s="5">
        <v>39515</v>
      </c>
      <c r="B402" s="3">
        <v>0.4895833333333333</v>
      </c>
      <c r="C402" s="14">
        <v>9074.4</v>
      </c>
      <c r="D402" s="1">
        <v>6801.8</v>
      </c>
      <c r="E402" s="1">
        <v>11.2</v>
      </c>
      <c r="F402" t="s">
        <v>41</v>
      </c>
      <c r="H402" s="57">
        <f t="shared" si="14"/>
        <v>41.69999999999891</v>
      </c>
      <c r="I402" s="57">
        <f t="shared" si="17"/>
        <v>45.19999999999982</v>
      </c>
      <c r="J402" s="58">
        <v>1218.7</v>
      </c>
      <c r="K402" s="57">
        <f t="shared" si="15"/>
        <v>10.529999999999973</v>
      </c>
      <c r="L402" s="34">
        <f t="shared" si="16"/>
        <v>31.169999999998936</v>
      </c>
    </row>
    <row r="403" spans="1:12" ht="12.75">
      <c r="A403" s="6">
        <v>39516</v>
      </c>
      <c r="B403" s="3">
        <v>0.4895833333333333</v>
      </c>
      <c r="C403" s="14">
        <v>9094.2</v>
      </c>
      <c r="D403" s="1">
        <v>6816.1</v>
      </c>
      <c r="E403" s="1">
        <v>13.2</v>
      </c>
      <c r="F403" t="s">
        <v>41</v>
      </c>
      <c r="G403" s="29" t="s">
        <v>59</v>
      </c>
      <c r="H403" s="57">
        <f aca="true" t="shared" si="18" ref="H403:H466">SUM(C403-C402)</f>
        <v>19.80000000000109</v>
      </c>
      <c r="I403" s="57">
        <f t="shared" si="17"/>
        <v>14.300000000000182</v>
      </c>
      <c r="J403" s="58">
        <v>1226.12</v>
      </c>
      <c r="K403" s="57">
        <f t="shared" si="15"/>
        <v>7.419999999999845</v>
      </c>
      <c r="L403" s="34">
        <f t="shared" si="16"/>
        <v>12.380000000001246</v>
      </c>
    </row>
    <row r="404" spans="1:12" ht="12.75">
      <c r="A404" s="5">
        <v>39517</v>
      </c>
      <c r="B404" s="3">
        <v>0.4895833333333333</v>
      </c>
      <c r="C404" s="14">
        <v>9111.6</v>
      </c>
      <c r="D404" s="1">
        <v>6837.4</v>
      </c>
      <c r="E404" s="1">
        <v>13.6</v>
      </c>
      <c r="F404" t="s">
        <v>41</v>
      </c>
      <c r="G404" s="29" t="s">
        <v>60</v>
      </c>
      <c r="H404" s="57">
        <f t="shared" si="18"/>
        <v>17.399999999999636</v>
      </c>
      <c r="I404" s="57">
        <f t="shared" si="17"/>
        <v>21.299999999999272</v>
      </c>
      <c r="J404" s="58">
        <v>1232.29</v>
      </c>
      <c r="K404" s="57">
        <f t="shared" si="15"/>
        <v>6.170000000000073</v>
      </c>
      <c r="L404" s="34">
        <f t="shared" si="16"/>
        <v>11.229999999999563</v>
      </c>
    </row>
    <row r="405" spans="1:12" ht="12.75">
      <c r="A405" s="5">
        <v>39518</v>
      </c>
      <c r="B405" s="3">
        <v>0.4895833333333333</v>
      </c>
      <c r="C405" s="14">
        <v>9131</v>
      </c>
      <c r="D405" s="1">
        <v>6850.8</v>
      </c>
      <c r="E405" s="1">
        <v>10.3</v>
      </c>
      <c r="F405" t="s">
        <v>44</v>
      </c>
      <c r="G405" s="29" t="s">
        <v>63</v>
      </c>
      <c r="H405" s="57">
        <f t="shared" si="18"/>
        <v>19.399999999999636</v>
      </c>
      <c r="I405" s="57">
        <f t="shared" si="17"/>
        <v>13.400000000000546</v>
      </c>
      <c r="J405" s="58">
        <v>1237.81</v>
      </c>
      <c r="K405" s="57">
        <f t="shared" si="15"/>
        <v>5.519999999999982</v>
      </c>
      <c r="L405" s="34">
        <f t="shared" si="16"/>
        <v>13.879999999999654</v>
      </c>
    </row>
    <row r="406" spans="1:12" ht="12.75">
      <c r="A406" s="5">
        <v>39519</v>
      </c>
      <c r="B406" s="3">
        <v>0.4895833333333333</v>
      </c>
      <c r="C406" s="17">
        <v>9150.3</v>
      </c>
      <c r="D406" s="1">
        <v>6864.9</v>
      </c>
      <c r="E406" s="1">
        <v>10.9</v>
      </c>
      <c r="F406" t="s">
        <v>44</v>
      </c>
      <c r="H406" s="57">
        <f t="shared" si="18"/>
        <v>19.299999999999272</v>
      </c>
      <c r="I406" s="57">
        <f t="shared" si="17"/>
        <v>14.099999999999454</v>
      </c>
      <c r="J406" s="78">
        <v>1243.27</v>
      </c>
      <c r="K406" s="57">
        <f t="shared" si="15"/>
        <v>5.460000000000036</v>
      </c>
      <c r="L406" s="34">
        <f t="shared" si="16"/>
        <v>13.839999999999236</v>
      </c>
    </row>
    <row r="407" spans="1:12" ht="12.75">
      <c r="A407" s="5">
        <v>39520</v>
      </c>
      <c r="B407" s="3">
        <v>0.4895833333333333</v>
      </c>
      <c r="C407" s="14">
        <v>9170.5</v>
      </c>
      <c r="D407" s="1">
        <v>6879</v>
      </c>
      <c r="E407" s="1">
        <v>10.6</v>
      </c>
      <c r="F407" t="s">
        <v>48</v>
      </c>
      <c r="G407" s="29" t="s">
        <v>64</v>
      </c>
      <c r="H407" s="57">
        <f t="shared" si="18"/>
        <v>20.200000000000728</v>
      </c>
      <c r="I407" s="57">
        <f t="shared" si="17"/>
        <v>14.100000000000364</v>
      </c>
      <c r="J407" s="58">
        <v>1249.8</v>
      </c>
      <c r="K407" s="57">
        <f aca="true" t="shared" si="19" ref="K407:K422">SUM(J407-J406)</f>
        <v>6.529999999999973</v>
      </c>
      <c r="L407" s="34">
        <f t="shared" si="16"/>
        <v>13.670000000000755</v>
      </c>
    </row>
    <row r="408" spans="1:12" ht="12.75">
      <c r="A408" s="5">
        <v>39521</v>
      </c>
      <c r="B408" s="3">
        <v>0.4895833333333333</v>
      </c>
      <c r="C408" s="14">
        <v>9190.2</v>
      </c>
      <c r="D408" s="1">
        <v>6894.4</v>
      </c>
      <c r="E408" s="1">
        <v>11.8</v>
      </c>
      <c r="F408" t="s">
        <v>44</v>
      </c>
      <c r="G408" s="29" t="s">
        <v>66</v>
      </c>
      <c r="H408" s="57">
        <f t="shared" si="18"/>
        <v>19.700000000000728</v>
      </c>
      <c r="I408" s="57">
        <f t="shared" si="17"/>
        <v>15.399999999999636</v>
      </c>
      <c r="J408" s="58">
        <v>1255</v>
      </c>
      <c r="K408" s="57">
        <f t="shared" si="19"/>
        <v>5.2000000000000455</v>
      </c>
      <c r="L408" s="34">
        <f t="shared" si="16"/>
        <v>14.500000000000682</v>
      </c>
    </row>
    <row r="409" spans="1:12" ht="12.75">
      <c r="A409" s="5">
        <v>39522</v>
      </c>
      <c r="B409" s="3">
        <v>0.4895833333333333</v>
      </c>
      <c r="C409" s="14">
        <v>9211.2</v>
      </c>
      <c r="D409" s="1">
        <v>6916.3</v>
      </c>
      <c r="E409" s="1">
        <v>14</v>
      </c>
      <c r="F409" t="s">
        <v>48</v>
      </c>
      <c r="G409" s="29" t="s">
        <v>67</v>
      </c>
      <c r="H409" s="57">
        <f t="shared" si="18"/>
        <v>21</v>
      </c>
      <c r="I409" s="57">
        <f t="shared" si="17"/>
        <v>21.900000000000546</v>
      </c>
      <c r="J409" s="58">
        <v>1262.42</v>
      </c>
      <c r="K409" s="57">
        <f t="shared" si="19"/>
        <v>7.420000000000073</v>
      </c>
      <c r="L409" s="34">
        <f aca="true" t="shared" si="20" ref="L409:L422">SUM(H409-(J409-J408))</f>
        <v>13.579999999999927</v>
      </c>
    </row>
    <row r="410" spans="1:12" ht="12.75">
      <c r="A410" s="6">
        <v>39523</v>
      </c>
      <c r="B410" s="3">
        <v>0.4895833333333333</v>
      </c>
      <c r="C410" s="14">
        <v>9219.7</v>
      </c>
      <c r="D410" s="1">
        <v>6934.3</v>
      </c>
      <c r="E410" s="1">
        <v>12</v>
      </c>
      <c r="F410" t="s">
        <v>44</v>
      </c>
      <c r="G410" s="29" t="s">
        <v>68</v>
      </c>
      <c r="H410" s="57">
        <f t="shared" si="18"/>
        <v>8.5</v>
      </c>
      <c r="I410" s="57">
        <f t="shared" si="17"/>
        <v>18</v>
      </c>
      <c r="J410" s="58">
        <v>1267.58</v>
      </c>
      <c r="K410" s="57">
        <f t="shared" si="19"/>
        <v>5.1599999999998545</v>
      </c>
      <c r="L410" s="34">
        <f t="shared" si="20"/>
        <v>3.3400000000001455</v>
      </c>
    </row>
    <row r="411" spans="1:12" ht="12.75">
      <c r="A411" s="5">
        <v>39524</v>
      </c>
      <c r="B411" s="3">
        <v>0.4895833333333333</v>
      </c>
      <c r="C411" s="14">
        <v>9240.7</v>
      </c>
      <c r="D411" s="1">
        <v>6956.4</v>
      </c>
      <c r="E411" s="1">
        <v>9.4</v>
      </c>
      <c r="F411" t="s">
        <v>41</v>
      </c>
      <c r="H411" s="57">
        <f t="shared" si="18"/>
        <v>21</v>
      </c>
      <c r="I411" s="57">
        <f t="shared" si="17"/>
        <v>22.099999999999454</v>
      </c>
      <c r="J411" s="58">
        <v>1273.47</v>
      </c>
      <c r="K411" s="57">
        <f t="shared" si="19"/>
        <v>5.8900000000001</v>
      </c>
      <c r="L411" s="34">
        <f t="shared" si="20"/>
        <v>15.1099999999999</v>
      </c>
    </row>
    <row r="412" spans="1:12" ht="12.75">
      <c r="A412" s="5">
        <v>39525</v>
      </c>
      <c r="B412" s="3">
        <v>0.4895833333333333</v>
      </c>
      <c r="C412" s="14">
        <v>9264.5</v>
      </c>
      <c r="D412" s="1">
        <v>6972.9</v>
      </c>
      <c r="E412" s="1">
        <v>7.6</v>
      </c>
      <c r="F412" t="s">
        <v>50</v>
      </c>
      <c r="G412" s="29" t="s">
        <v>64</v>
      </c>
      <c r="H412" s="57">
        <f t="shared" si="18"/>
        <v>23.799999999999272</v>
      </c>
      <c r="I412" s="57">
        <f t="shared" si="17"/>
        <v>16.5</v>
      </c>
      <c r="J412" s="58">
        <v>1279.58</v>
      </c>
      <c r="K412" s="57">
        <f t="shared" si="19"/>
        <v>6.1099999999999</v>
      </c>
      <c r="L412" s="34">
        <f t="shared" si="20"/>
        <v>17.689999999999372</v>
      </c>
    </row>
    <row r="413" spans="1:12" ht="12.75">
      <c r="A413" s="5">
        <v>39526</v>
      </c>
      <c r="B413" s="3">
        <v>0.4895833333333333</v>
      </c>
      <c r="C413" s="14">
        <v>9288</v>
      </c>
      <c r="D413" s="1">
        <v>6985.6</v>
      </c>
      <c r="E413" s="1">
        <v>7.9</v>
      </c>
      <c r="F413" t="s">
        <v>50</v>
      </c>
      <c r="G413" s="29" t="s">
        <v>70</v>
      </c>
      <c r="H413" s="57">
        <f t="shared" si="18"/>
        <v>23.5</v>
      </c>
      <c r="I413" s="57">
        <f t="shared" si="17"/>
        <v>12.700000000000728</v>
      </c>
      <c r="J413" s="58">
        <v>1285.31</v>
      </c>
      <c r="K413" s="57">
        <f t="shared" si="19"/>
        <v>5.730000000000018</v>
      </c>
      <c r="L413" s="34">
        <f t="shared" si="20"/>
        <v>17.769999999999982</v>
      </c>
    </row>
    <row r="414" spans="1:12" ht="12.75">
      <c r="A414" s="5">
        <v>39527</v>
      </c>
      <c r="B414" s="3">
        <v>0.4895833333333333</v>
      </c>
      <c r="C414" s="14">
        <v>9311.4</v>
      </c>
      <c r="D414" s="1">
        <v>6998.4</v>
      </c>
      <c r="E414" s="1">
        <v>8.6</v>
      </c>
      <c r="F414" t="s">
        <v>50</v>
      </c>
      <c r="G414" s="29" t="s">
        <v>71</v>
      </c>
      <c r="H414" s="57">
        <f t="shared" si="18"/>
        <v>23.399999999999636</v>
      </c>
      <c r="I414" s="57">
        <f t="shared" si="17"/>
        <v>12.799999999999272</v>
      </c>
      <c r="J414" s="58">
        <v>1290.41</v>
      </c>
      <c r="K414" s="57">
        <f t="shared" si="19"/>
        <v>5.100000000000136</v>
      </c>
      <c r="L414" s="34">
        <f t="shared" si="20"/>
        <v>18.2999999999995</v>
      </c>
    </row>
    <row r="415" spans="1:12" ht="12.75">
      <c r="A415" s="5">
        <v>39528</v>
      </c>
      <c r="B415" s="3">
        <v>0.4895833333333333</v>
      </c>
      <c r="C415" s="14">
        <v>9337.6</v>
      </c>
      <c r="D415" s="1">
        <v>7010.5</v>
      </c>
      <c r="E415" s="1">
        <v>7.4</v>
      </c>
      <c r="F415" t="s">
        <v>44</v>
      </c>
      <c r="G415" s="29" t="s">
        <v>72</v>
      </c>
      <c r="H415" s="57">
        <f t="shared" si="18"/>
        <v>26.200000000000728</v>
      </c>
      <c r="I415" s="57">
        <f t="shared" si="17"/>
        <v>12.100000000000364</v>
      </c>
      <c r="J415" s="58">
        <v>1295.56</v>
      </c>
      <c r="K415" s="57">
        <f t="shared" si="19"/>
        <v>5.149999999999864</v>
      </c>
      <c r="L415" s="34">
        <f t="shared" si="20"/>
        <v>21.050000000000864</v>
      </c>
    </row>
    <row r="416" spans="1:12" ht="12.75">
      <c r="A416" s="5">
        <v>39529</v>
      </c>
      <c r="B416" s="3">
        <v>0.4895833333333333</v>
      </c>
      <c r="C416" s="14">
        <v>9363.3</v>
      </c>
      <c r="D416" s="1">
        <v>7024.5</v>
      </c>
      <c r="E416" s="1">
        <v>8.1</v>
      </c>
      <c r="F416" t="s">
        <v>50</v>
      </c>
      <c r="G416" s="29" t="s">
        <v>59</v>
      </c>
      <c r="H416" s="57">
        <f t="shared" si="18"/>
        <v>25.69999999999891</v>
      </c>
      <c r="I416" s="57">
        <f t="shared" si="17"/>
        <v>14</v>
      </c>
      <c r="J416" s="58">
        <v>1300.56</v>
      </c>
      <c r="K416" s="57">
        <f t="shared" si="19"/>
        <v>5</v>
      </c>
      <c r="L416" s="34">
        <f t="shared" si="20"/>
        <v>20.69999999999891</v>
      </c>
    </row>
    <row r="417" spans="1:12" ht="12.75">
      <c r="A417" s="6">
        <v>39530</v>
      </c>
      <c r="B417" s="3">
        <v>0.4895833333333333</v>
      </c>
      <c r="C417" s="14">
        <v>9394.9</v>
      </c>
      <c r="D417" s="1">
        <v>7036.9</v>
      </c>
      <c r="E417" s="1">
        <v>3.6</v>
      </c>
      <c r="F417" t="s">
        <v>50</v>
      </c>
      <c r="G417" s="29" t="s">
        <v>74</v>
      </c>
      <c r="H417" s="57">
        <f t="shared" si="18"/>
        <v>31.600000000000364</v>
      </c>
      <c r="I417" s="57">
        <f t="shared" si="17"/>
        <v>12.399999999999636</v>
      </c>
      <c r="J417" s="58">
        <v>1311.58</v>
      </c>
      <c r="K417" s="57">
        <f t="shared" si="19"/>
        <v>11.019999999999982</v>
      </c>
      <c r="L417" s="34">
        <f t="shared" si="20"/>
        <v>20.580000000000382</v>
      </c>
    </row>
    <row r="418" spans="1:12" ht="12.75">
      <c r="A418" s="5">
        <v>39531</v>
      </c>
      <c r="B418" s="3">
        <v>0.4583333333333333</v>
      </c>
      <c r="C418" s="14">
        <v>9431.9</v>
      </c>
      <c r="D418" s="1">
        <v>7050.1</v>
      </c>
      <c r="E418" s="1">
        <v>6.3</v>
      </c>
      <c r="F418" t="s">
        <v>50</v>
      </c>
      <c r="H418" s="57">
        <f t="shared" si="18"/>
        <v>37</v>
      </c>
      <c r="I418" s="57">
        <f t="shared" si="17"/>
        <v>13.200000000000728</v>
      </c>
      <c r="J418" s="58">
        <v>1320</v>
      </c>
      <c r="K418" s="57">
        <f t="shared" si="19"/>
        <v>8.420000000000073</v>
      </c>
      <c r="L418" s="34">
        <f t="shared" si="20"/>
        <v>28.579999999999927</v>
      </c>
    </row>
    <row r="419" spans="1:12" ht="12.75">
      <c r="A419" s="5">
        <v>39532</v>
      </c>
      <c r="B419" s="3">
        <v>0.4895833333333333</v>
      </c>
      <c r="C419" s="14">
        <v>9466.5</v>
      </c>
      <c r="D419" s="1">
        <v>7061.3</v>
      </c>
      <c r="E419" s="1">
        <v>6.5</v>
      </c>
      <c r="F419" t="s">
        <v>50</v>
      </c>
      <c r="G419" s="29" t="s">
        <v>60</v>
      </c>
      <c r="H419" s="57">
        <f t="shared" si="18"/>
        <v>34.600000000000364</v>
      </c>
      <c r="I419" s="57">
        <f t="shared" si="17"/>
        <v>11.199999999999818</v>
      </c>
      <c r="J419" s="58">
        <v>1331.31</v>
      </c>
      <c r="K419" s="57">
        <f t="shared" si="19"/>
        <v>11.309999999999945</v>
      </c>
      <c r="L419" s="34">
        <f t="shared" si="20"/>
        <v>23.29000000000042</v>
      </c>
    </row>
    <row r="420" spans="1:12" ht="12.75">
      <c r="A420" s="5">
        <v>39533</v>
      </c>
      <c r="B420" s="3">
        <v>0.4895833333333333</v>
      </c>
      <c r="C420" s="14">
        <v>9495.2</v>
      </c>
      <c r="D420" s="1">
        <v>7071.9</v>
      </c>
      <c r="E420" s="1">
        <v>6.6</v>
      </c>
      <c r="F420" t="s">
        <v>44</v>
      </c>
      <c r="G420" s="29" t="s">
        <v>63</v>
      </c>
      <c r="H420" s="57">
        <f t="shared" si="18"/>
        <v>28.700000000000728</v>
      </c>
      <c r="I420" s="57">
        <f t="shared" si="17"/>
        <v>10.599999999999454</v>
      </c>
      <c r="J420" s="58">
        <v>1340.17</v>
      </c>
      <c r="K420" s="57">
        <f t="shared" si="19"/>
        <v>8.860000000000127</v>
      </c>
      <c r="L420" s="34">
        <f t="shared" si="20"/>
        <v>19.8400000000006</v>
      </c>
    </row>
    <row r="421" spans="1:12" ht="12.75">
      <c r="A421" s="5">
        <v>39534</v>
      </c>
      <c r="B421" s="3">
        <v>0.4895833333333333</v>
      </c>
      <c r="C421" s="14">
        <v>9525.3</v>
      </c>
      <c r="D421" s="1">
        <v>7082.8</v>
      </c>
      <c r="E421" s="1">
        <v>8.8</v>
      </c>
      <c r="F421" t="s">
        <v>44</v>
      </c>
      <c r="G421" s="29" t="s">
        <v>51</v>
      </c>
      <c r="H421" s="57">
        <f t="shared" si="18"/>
        <v>30.099999999998545</v>
      </c>
      <c r="I421" s="57">
        <f t="shared" si="17"/>
        <v>10.900000000000546</v>
      </c>
      <c r="J421" s="58">
        <v>1351.5</v>
      </c>
      <c r="K421" s="57">
        <f t="shared" si="19"/>
        <v>11.329999999999927</v>
      </c>
      <c r="L421" s="34">
        <f t="shared" si="20"/>
        <v>18.769999999998618</v>
      </c>
    </row>
    <row r="422" spans="1:12" ht="12.75">
      <c r="A422" s="5">
        <v>39535</v>
      </c>
      <c r="B422" s="3">
        <v>0.4895833333333333</v>
      </c>
      <c r="C422" s="14">
        <v>9551.2</v>
      </c>
      <c r="D422" s="1">
        <v>7094.5</v>
      </c>
      <c r="E422" s="1">
        <v>11.2</v>
      </c>
      <c r="F422" t="s">
        <v>50</v>
      </c>
      <c r="G422" s="29" t="s">
        <v>76</v>
      </c>
      <c r="H422" s="57">
        <f t="shared" si="18"/>
        <v>25.900000000001455</v>
      </c>
      <c r="I422" s="57">
        <f t="shared" si="17"/>
        <v>11.699999999999818</v>
      </c>
      <c r="J422" s="58">
        <v>1362.41</v>
      </c>
      <c r="K422" s="57">
        <f t="shared" si="19"/>
        <v>10.910000000000082</v>
      </c>
      <c r="L422" s="34">
        <f t="shared" si="20"/>
        <v>14.990000000001373</v>
      </c>
    </row>
    <row r="423" spans="1:12" ht="12.75">
      <c r="A423" s="5">
        <v>39536</v>
      </c>
      <c r="B423" s="3">
        <v>0.4895833333333333</v>
      </c>
      <c r="C423" s="14">
        <v>9564.7</v>
      </c>
      <c r="D423" s="1">
        <v>7105.8</v>
      </c>
      <c r="E423" s="1">
        <v>12.8</v>
      </c>
      <c r="F423" t="s">
        <v>50</v>
      </c>
      <c r="G423" s="29" t="s">
        <v>77</v>
      </c>
      <c r="H423" s="57">
        <f t="shared" si="18"/>
        <v>13.5</v>
      </c>
      <c r="I423" s="57">
        <f aca="true" t="shared" si="21" ref="I423:I486">SUM(D423-D422)</f>
        <v>11.300000000000182</v>
      </c>
      <c r="J423" s="58">
        <v>1367.17</v>
      </c>
      <c r="K423" s="57">
        <f aca="true" t="shared" si="22" ref="K423:K486">SUM(J423-J422)</f>
        <v>4.759999999999991</v>
      </c>
      <c r="L423" s="34">
        <f aca="true" t="shared" si="23" ref="L423:L486">SUM(H423-(J423-J422))</f>
        <v>8.740000000000009</v>
      </c>
    </row>
    <row r="424" spans="1:12" ht="12.75">
      <c r="A424" s="6">
        <v>39537</v>
      </c>
      <c r="B424" s="3">
        <v>0.4895833333333333</v>
      </c>
      <c r="C424" s="14">
        <v>9583.1</v>
      </c>
      <c r="D424" s="1">
        <v>7118.1</v>
      </c>
      <c r="E424" s="1">
        <v>15.1</v>
      </c>
      <c r="F424" t="s">
        <v>37</v>
      </c>
      <c r="G424" s="29" t="s">
        <v>57</v>
      </c>
      <c r="H424" s="57">
        <f t="shared" si="18"/>
        <v>18.399999999999636</v>
      </c>
      <c r="I424" s="57">
        <f t="shared" si="21"/>
        <v>12.300000000000182</v>
      </c>
      <c r="J424" s="58">
        <v>1371.91</v>
      </c>
      <c r="K424" s="57">
        <f t="shared" si="22"/>
        <v>4.740000000000009</v>
      </c>
      <c r="L424" s="34">
        <f t="shared" si="23"/>
        <v>13.659999999999627</v>
      </c>
    </row>
    <row r="425" spans="1:12" ht="12.75">
      <c r="A425" s="5">
        <v>39538</v>
      </c>
      <c r="B425" s="3">
        <v>0.4895833333333333</v>
      </c>
      <c r="C425" s="14">
        <v>9595.8</v>
      </c>
      <c r="D425" s="1">
        <v>7128.1</v>
      </c>
      <c r="E425" s="1">
        <v>13.7</v>
      </c>
      <c r="F425" t="s">
        <v>41</v>
      </c>
      <c r="G425" s="29" t="s">
        <v>60</v>
      </c>
      <c r="H425" s="57">
        <f t="shared" si="18"/>
        <v>12.699999999998909</v>
      </c>
      <c r="I425" s="57">
        <f t="shared" si="21"/>
        <v>10</v>
      </c>
      <c r="J425" s="58">
        <v>1377</v>
      </c>
      <c r="K425" s="57">
        <f t="shared" si="22"/>
        <v>5.089999999999918</v>
      </c>
      <c r="L425" s="34">
        <f t="shared" si="23"/>
        <v>7.6099999999989905</v>
      </c>
    </row>
    <row r="426" spans="1:12" ht="12.75">
      <c r="A426" s="118">
        <v>39539</v>
      </c>
      <c r="B426" s="119">
        <v>0.4895833333333333</v>
      </c>
      <c r="C426" s="120">
        <v>9618.7</v>
      </c>
      <c r="D426" s="117">
        <v>7139.4</v>
      </c>
      <c r="E426" s="117">
        <v>14.3</v>
      </c>
      <c r="F426" s="86" t="s">
        <v>37</v>
      </c>
      <c r="G426" s="89" t="s">
        <v>81</v>
      </c>
      <c r="H426" s="86">
        <f t="shared" si="18"/>
        <v>22.900000000001455</v>
      </c>
      <c r="I426" s="86">
        <f t="shared" si="21"/>
        <v>11.299999999999272</v>
      </c>
      <c r="J426" s="193">
        <v>1381.74</v>
      </c>
      <c r="K426" s="86">
        <f t="shared" si="22"/>
        <v>4.740000000000009</v>
      </c>
      <c r="L426" s="88">
        <f t="shared" si="23"/>
        <v>18.160000000001446</v>
      </c>
    </row>
    <row r="427" spans="1:12" ht="12.75">
      <c r="A427" s="5">
        <v>39540</v>
      </c>
      <c r="B427" s="3">
        <v>0.4895833333333333</v>
      </c>
      <c r="C427" s="14">
        <v>9660.8</v>
      </c>
      <c r="D427" s="1">
        <v>7152.4</v>
      </c>
      <c r="E427" s="1">
        <v>10</v>
      </c>
      <c r="F427" t="s">
        <v>44</v>
      </c>
      <c r="G427" s="29" t="s">
        <v>84</v>
      </c>
      <c r="H427" s="57">
        <f t="shared" si="18"/>
        <v>42.099999999998545</v>
      </c>
      <c r="I427" s="57">
        <f t="shared" si="21"/>
        <v>13</v>
      </c>
      <c r="J427" s="58">
        <v>1386.29</v>
      </c>
      <c r="K427" s="57">
        <f t="shared" si="22"/>
        <v>4.5499999999999545</v>
      </c>
      <c r="L427" s="34">
        <f t="shared" si="23"/>
        <v>37.54999999999859</v>
      </c>
    </row>
    <row r="428" spans="1:12" ht="12.75">
      <c r="A428" s="5">
        <v>39541</v>
      </c>
      <c r="B428" s="3">
        <v>0.4895833333333333</v>
      </c>
      <c r="C428" s="14">
        <v>9668.4</v>
      </c>
      <c r="D428" s="1">
        <v>7165.4</v>
      </c>
      <c r="E428" s="1">
        <v>9.4</v>
      </c>
      <c r="F428" t="s">
        <v>44</v>
      </c>
      <c r="G428" s="29" t="s">
        <v>29</v>
      </c>
      <c r="H428" s="57">
        <f t="shared" si="18"/>
        <v>7.600000000000364</v>
      </c>
      <c r="I428" s="57">
        <f t="shared" si="21"/>
        <v>13</v>
      </c>
      <c r="J428" s="58">
        <v>1391.04</v>
      </c>
      <c r="K428" s="57">
        <f t="shared" si="22"/>
        <v>4.75</v>
      </c>
      <c r="L428" s="34">
        <f t="shared" si="23"/>
        <v>2.850000000000364</v>
      </c>
    </row>
    <row r="429" spans="1:12" ht="12.75">
      <c r="A429" s="5">
        <v>39542</v>
      </c>
      <c r="B429" s="3">
        <v>0.4895833333333333</v>
      </c>
      <c r="C429" s="14">
        <v>9686.5</v>
      </c>
      <c r="D429" s="1">
        <v>7182.3</v>
      </c>
      <c r="E429" s="1">
        <v>9.4</v>
      </c>
      <c r="F429" t="s">
        <v>41</v>
      </c>
      <c r="G429" s="29" t="s">
        <v>85</v>
      </c>
      <c r="H429" s="57">
        <f t="shared" si="18"/>
        <v>18.100000000000364</v>
      </c>
      <c r="I429" s="57">
        <f t="shared" si="21"/>
        <v>16.900000000000546</v>
      </c>
      <c r="J429" s="58">
        <v>1395.74</v>
      </c>
      <c r="K429" s="57">
        <f t="shared" si="22"/>
        <v>4.7000000000000455</v>
      </c>
      <c r="L429" s="34">
        <f t="shared" si="23"/>
        <v>13.400000000000318</v>
      </c>
    </row>
    <row r="430" spans="1:12" ht="12.75">
      <c r="A430" s="5">
        <v>39543</v>
      </c>
      <c r="B430"/>
      <c r="C430" s="17">
        <v>9686.9</v>
      </c>
      <c r="D430" s="1">
        <v>7182.3</v>
      </c>
      <c r="H430" s="57">
        <f t="shared" si="18"/>
        <v>0.3999999999996362</v>
      </c>
      <c r="I430" s="57">
        <f t="shared" si="21"/>
        <v>0</v>
      </c>
      <c r="J430" s="78">
        <v>1395.74</v>
      </c>
      <c r="K430" s="57">
        <f t="shared" si="22"/>
        <v>0</v>
      </c>
      <c r="L430" s="34">
        <f t="shared" si="23"/>
        <v>0.3999999999996362</v>
      </c>
    </row>
    <row r="431" spans="1:12" ht="12.75">
      <c r="A431" s="6">
        <v>39544</v>
      </c>
      <c r="B431" s="7">
        <v>0.4895833333333333</v>
      </c>
      <c r="C431" s="17">
        <v>9724.4</v>
      </c>
      <c r="D431" s="1">
        <v>7211.2</v>
      </c>
      <c r="H431" s="57">
        <f t="shared" si="18"/>
        <v>37.5</v>
      </c>
      <c r="I431" s="57">
        <f t="shared" si="21"/>
        <v>28.899999999999636</v>
      </c>
      <c r="J431" s="78">
        <v>1406.86</v>
      </c>
      <c r="K431" s="57">
        <f t="shared" si="22"/>
        <v>11.11999999999989</v>
      </c>
      <c r="L431" s="34">
        <f t="shared" si="23"/>
        <v>26.38000000000011</v>
      </c>
    </row>
    <row r="432" spans="1:12" ht="12.75">
      <c r="A432" s="5">
        <v>39545</v>
      </c>
      <c r="B432" s="7">
        <v>0.4895833333333333</v>
      </c>
      <c r="C432" s="17">
        <v>9747</v>
      </c>
      <c r="D432" s="1">
        <v>7232</v>
      </c>
      <c r="H432" s="57">
        <f t="shared" si="18"/>
        <v>22.600000000000364</v>
      </c>
      <c r="I432" s="57">
        <f t="shared" si="21"/>
        <v>20.800000000000182</v>
      </c>
      <c r="J432" s="78">
        <v>1415.36</v>
      </c>
      <c r="K432" s="57">
        <f t="shared" si="22"/>
        <v>8.5</v>
      </c>
      <c r="L432" s="34">
        <f t="shared" si="23"/>
        <v>14.100000000000364</v>
      </c>
    </row>
    <row r="433" spans="1:12" ht="12.75">
      <c r="A433" s="5">
        <v>39546</v>
      </c>
      <c r="B433"/>
      <c r="C433" s="17">
        <v>9766</v>
      </c>
      <c r="D433" s="1">
        <v>7259.8</v>
      </c>
      <c r="H433" s="57">
        <f t="shared" si="18"/>
        <v>19</v>
      </c>
      <c r="I433" s="57">
        <f t="shared" si="21"/>
        <v>27.800000000000182</v>
      </c>
      <c r="J433" s="78">
        <v>1427.97</v>
      </c>
      <c r="K433" s="57">
        <f t="shared" si="22"/>
        <v>12.610000000000127</v>
      </c>
      <c r="L433" s="34">
        <f t="shared" si="23"/>
        <v>6.389999999999873</v>
      </c>
    </row>
    <row r="434" spans="1:12" ht="12.75">
      <c r="A434" s="5">
        <v>39547</v>
      </c>
      <c r="B434"/>
      <c r="C434" s="17">
        <v>9766</v>
      </c>
      <c r="D434" s="1">
        <v>7259.8</v>
      </c>
      <c r="H434" s="57">
        <f t="shared" si="18"/>
        <v>0</v>
      </c>
      <c r="I434" s="57">
        <f t="shared" si="21"/>
        <v>0</v>
      </c>
      <c r="J434" s="78">
        <v>1427.97</v>
      </c>
      <c r="K434" s="57">
        <f t="shared" si="22"/>
        <v>0</v>
      </c>
      <c r="L434" s="34">
        <f t="shared" si="23"/>
        <v>0</v>
      </c>
    </row>
    <row r="435" spans="1:12" ht="12.75">
      <c r="A435" s="5">
        <v>39548</v>
      </c>
      <c r="B435"/>
      <c r="C435" s="17">
        <v>9766</v>
      </c>
      <c r="D435" s="1">
        <v>7259.8</v>
      </c>
      <c r="H435" s="57">
        <f t="shared" si="18"/>
        <v>0</v>
      </c>
      <c r="I435" s="57">
        <f t="shared" si="21"/>
        <v>0</v>
      </c>
      <c r="J435" s="78">
        <v>1427.97</v>
      </c>
      <c r="K435" s="57">
        <f t="shared" si="22"/>
        <v>0</v>
      </c>
      <c r="L435" s="34">
        <f t="shared" si="23"/>
        <v>0</v>
      </c>
    </row>
    <row r="436" spans="1:12" ht="12.75">
      <c r="A436" s="5">
        <v>39549</v>
      </c>
      <c r="B436"/>
      <c r="C436" s="17">
        <v>9766</v>
      </c>
      <c r="D436" s="1">
        <v>7259.8</v>
      </c>
      <c r="H436" s="57">
        <f t="shared" si="18"/>
        <v>0</v>
      </c>
      <c r="I436" s="57">
        <f t="shared" si="21"/>
        <v>0</v>
      </c>
      <c r="J436" s="78">
        <v>1427.97</v>
      </c>
      <c r="K436" s="57">
        <f t="shared" si="22"/>
        <v>0</v>
      </c>
      <c r="L436" s="34">
        <f t="shared" si="23"/>
        <v>0</v>
      </c>
    </row>
    <row r="437" spans="1:12" ht="12.75">
      <c r="A437" s="5">
        <v>39550</v>
      </c>
      <c r="B437"/>
      <c r="C437" s="17">
        <v>9766</v>
      </c>
      <c r="D437" s="1">
        <v>7259.8</v>
      </c>
      <c r="H437" s="57">
        <f t="shared" si="18"/>
        <v>0</v>
      </c>
      <c r="I437" s="57">
        <f t="shared" si="21"/>
        <v>0</v>
      </c>
      <c r="J437" s="78">
        <v>1427.97</v>
      </c>
      <c r="K437" s="57">
        <f t="shared" si="22"/>
        <v>0</v>
      </c>
      <c r="L437" s="34">
        <f t="shared" si="23"/>
        <v>0</v>
      </c>
    </row>
    <row r="438" spans="1:12" ht="12.75">
      <c r="A438" s="6">
        <v>39551</v>
      </c>
      <c r="B438"/>
      <c r="C438" s="17">
        <v>9766</v>
      </c>
      <c r="D438" s="1">
        <v>7259.8</v>
      </c>
      <c r="H438" s="57">
        <f t="shared" si="18"/>
        <v>0</v>
      </c>
      <c r="I438" s="57">
        <f t="shared" si="21"/>
        <v>0</v>
      </c>
      <c r="J438" s="78">
        <v>1427.97</v>
      </c>
      <c r="K438" s="57">
        <f t="shared" si="22"/>
        <v>0</v>
      </c>
      <c r="L438" s="34">
        <f t="shared" si="23"/>
        <v>0</v>
      </c>
    </row>
    <row r="439" spans="1:12" ht="12.75">
      <c r="A439" s="5">
        <v>39552</v>
      </c>
      <c r="B439" s="7">
        <v>0.625</v>
      </c>
      <c r="C439" s="17">
        <v>9833.1</v>
      </c>
      <c r="D439" s="1">
        <v>7447.5</v>
      </c>
      <c r="H439" s="57">
        <f t="shared" si="18"/>
        <v>67.10000000000036</v>
      </c>
      <c r="I439" s="57">
        <f t="shared" si="21"/>
        <v>187.69999999999982</v>
      </c>
      <c r="J439" s="78">
        <v>1473.97</v>
      </c>
      <c r="K439" s="57">
        <f t="shared" si="22"/>
        <v>46</v>
      </c>
      <c r="L439" s="34">
        <f t="shared" si="23"/>
        <v>21.100000000000364</v>
      </c>
    </row>
    <row r="440" spans="1:12" ht="12.75">
      <c r="A440" s="5">
        <v>39553</v>
      </c>
      <c r="B440"/>
      <c r="C440" s="17">
        <v>9833.1</v>
      </c>
      <c r="D440" s="1">
        <v>7447.5</v>
      </c>
      <c r="H440" s="57">
        <f t="shared" si="18"/>
        <v>0</v>
      </c>
      <c r="I440" s="57">
        <f t="shared" si="21"/>
        <v>0</v>
      </c>
      <c r="J440" s="78">
        <v>1473.97</v>
      </c>
      <c r="K440" s="57">
        <f t="shared" si="22"/>
        <v>0</v>
      </c>
      <c r="L440" s="34">
        <f t="shared" si="23"/>
        <v>0</v>
      </c>
    </row>
    <row r="441" spans="1:12" ht="12.75">
      <c r="A441" s="5">
        <v>39554</v>
      </c>
      <c r="B441" s="7">
        <v>0.7291666666666666</v>
      </c>
      <c r="C441" s="17">
        <v>9900.2</v>
      </c>
      <c r="D441" s="1">
        <v>7485.8</v>
      </c>
      <c r="H441" s="57">
        <f t="shared" si="18"/>
        <v>67.10000000000036</v>
      </c>
      <c r="I441" s="57">
        <f t="shared" si="21"/>
        <v>38.30000000000018</v>
      </c>
      <c r="J441" s="78">
        <v>1488.23</v>
      </c>
      <c r="K441" s="57">
        <f t="shared" si="22"/>
        <v>14.259999999999991</v>
      </c>
      <c r="L441" s="34">
        <f t="shared" si="23"/>
        <v>52.84000000000037</v>
      </c>
    </row>
    <row r="442" spans="1:12" ht="12.75">
      <c r="A442" s="5">
        <v>39555</v>
      </c>
      <c r="B442" s="7">
        <v>0.7222222222222222</v>
      </c>
      <c r="C442" s="17">
        <v>9930.3</v>
      </c>
      <c r="D442" s="1">
        <v>7485.8</v>
      </c>
      <c r="F442" t="s">
        <v>44</v>
      </c>
      <c r="G442" s="29" t="s">
        <v>97</v>
      </c>
      <c r="H442" s="57">
        <f t="shared" si="18"/>
        <v>30.099999999998545</v>
      </c>
      <c r="I442" s="57">
        <f t="shared" si="21"/>
        <v>0</v>
      </c>
      <c r="J442" s="78">
        <v>1492.98</v>
      </c>
      <c r="K442" s="57">
        <f t="shared" si="22"/>
        <v>4.75</v>
      </c>
      <c r="L442" s="34">
        <f t="shared" si="23"/>
        <v>25.349999999998545</v>
      </c>
    </row>
    <row r="443" spans="1:12" ht="12.75">
      <c r="A443" s="5">
        <v>39556</v>
      </c>
      <c r="B443" s="7">
        <v>0.4895833333333333</v>
      </c>
      <c r="C443" s="17">
        <v>9954.1</v>
      </c>
      <c r="D443" s="1">
        <v>7510.5</v>
      </c>
      <c r="E443" s="1">
        <v>14.6</v>
      </c>
      <c r="F443" t="s">
        <v>44</v>
      </c>
      <c r="G443" s="29" t="s">
        <v>101</v>
      </c>
      <c r="H443" s="57">
        <f t="shared" si="18"/>
        <v>23.80000000000109</v>
      </c>
      <c r="I443" s="57">
        <f t="shared" si="21"/>
        <v>24.699999999999818</v>
      </c>
      <c r="J443" s="78">
        <v>1496.7</v>
      </c>
      <c r="K443" s="57">
        <f t="shared" si="22"/>
        <v>3.7200000000000273</v>
      </c>
      <c r="L443" s="34">
        <f t="shared" si="23"/>
        <v>20.080000000001064</v>
      </c>
    </row>
    <row r="444" spans="1:12" ht="12.75">
      <c r="A444" s="5">
        <v>39557</v>
      </c>
      <c r="B444" s="3">
        <v>0.4895833333333333</v>
      </c>
      <c r="C444" s="14">
        <v>9975.3</v>
      </c>
      <c r="D444" s="1">
        <v>7534.1</v>
      </c>
      <c r="E444" s="1">
        <v>9</v>
      </c>
      <c r="F444" t="s">
        <v>44</v>
      </c>
      <c r="G444" s="29" t="s">
        <v>114</v>
      </c>
      <c r="H444" s="128">
        <f>SUM(C444-C443)</f>
        <v>21.19999999999891</v>
      </c>
      <c r="I444" s="57">
        <f t="shared" si="21"/>
        <v>23.600000000000364</v>
      </c>
      <c r="J444" s="78">
        <v>1501.31</v>
      </c>
      <c r="K444" s="57">
        <f t="shared" si="22"/>
        <v>4.6099999999999</v>
      </c>
      <c r="L444" s="34">
        <f t="shared" si="23"/>
        <v>16.58999999999901</v>
      </c>
    </row>
    <row r="445" spans="1:12" ht="12.75">
      <c r="A445" s="6">
        <v>39558</v>
      </c>
      <c r="B445" s="3">
        <v>0.4895833333333333</v>
      </c>
      <c r="C445" s="14">
        <v>10000.2</v>
      </c>
      <c r="D445" s="1">
        <v>7554.4</v>
      </c>
      <c r="E445" s="1">
        <v>12</v>
      </c>
      <c r="F445" t="s">
        <v>41</v>
      </c>
      <c r="G445" s="29" t="s">
        <v>101</v>
      </c>
      <c r="H445" s="128">
        <f>SUM(C445-C444)</f>
        <v>24.900000000001455</v>
      </c>
      <c r="I445" s="57">
        <f t="shared" si="21"/>
        <v>20.299999999999272</v>
      </c>
      <c r="J445" s="78">
        <v>1506.76</v>
      </c>
      <c r="K445" s="57">
        <f t="shared" si="22"/>
        <v>5.4500000000000455</v>
      </c>
      <c r="L445" s="34">
        <f t="shared" si="23"/>
        <v>19.45000000000141</v>
      </c>
    </row>
    <row r="446" spans="1:12" ht="12.75">
      <c r="A446" s="5">
        <v>39559</v>
      </c>
      <c r="B446" s="3">
        <v>0.4895833333333333</v>
      </c>
      <c r="C446" s="14">
        <v>10017.7</v>
      </c>
      <c r="D446" s="1">
        <v>7574.7</v>
      </c>
      <c r="E446" s="1">
        <v>17.3</v>
      </c>
      <c r="F446" t="s">
        <v>50</v>
      </c>
      <c r="G446" s="29" t="s">
        <v>130</v>
      </c>
      <c r="H446" s="128">
        <f>SUM(C446-C445)</f>
        <v>17.5</v>
      </c>
      <c r="I446" s="57">
        <f t="shared" si="21"/>
        <v>20.300000000000182</v>
      </c>
      <c r="J446" s="78">
        <v>1512.41</v>
      </c>
      <c r="K446" s="57">
        <f t="shared" si="22"/>
        <v>5.650000000000091</v>
      </c>
      <c r="L446" s="34">
        <f t="shared" si="23"/>
        <v>11.849999999999909</v>
      </c>
    </row>
    <row r="447" spans="1:12" ht="12.75">
      <c r="A447" s="5">
        <v>39560</v>
      </c>
      <c r="B447" s="3">
        <v>0.48819444444444443</v>
      </c>
      <c r="C447" s="14">
        <v>10031.4</v>
      </c>
      <c r="D447" s="1">
        <v>7589.4</v>
      </c>
      <c r="E447" s="1">
        <v>11.6</v>
      </c>
      <c r="F447" t="s">
        <v>44</v>
      </c>
      <c r="G447" s="29" t="s">
        <v>148</v>
      </c>
      <c r="H447" s="57">
        <f t="shared" si="18"/>
        <v>13.699999999998909</v>
      </c>
      <c r="I447" s="57">
        <f t="shared" si="21"/>
        <v>14.699999999999818</v>
      </c>
      <c r="J447" s="78">
        <v>1516.94</v>
      </c>
      <c r="K447" s="57">
        <f t="shared" si="22"/>
        <v>4.529999999999973</v>
      </c>
      <c r="L447" s="34">
        <f t="shared" si="23"/>
        <v>9.169999999998936</v>
      </c>
    </row>
    <row r="448" spans="1:12" ht="12.75">
      <c r="A448" s="5">
        <v>39561</v>
      </c>
      <c r="B448" s="3">
        <v>0.4895833333333333</v>
      </c>
      <c r="C448" s="14">
        <v>10049.4</v>
      </c>
      <c r="D448" s="1">
        <v>7601.9</v>
      </c>
      <c r="E448" s="1">
        <v>16.9</v>
      </c>
      <c r="F448" t="s">
        <v>37</v>
      </c>
      <c r="G448" s="29" t="s">
        <v>153</v>
      </c>
      <c r="H448" s="57">
        <f t="shared" si="18"/>
        <v>18</v>
      </c>
      <c r="I448" s="57">
        <f t="shared" si="21"/>
        <v>12.5</v>
      </c>
      <c r="J448" s="78">
        <v>1521.55</v>
      </c>
      <c r="K448" s="57">
        <f t="shared" si="22"/>
        <v>4.6099999999999</v>
      </c>
      <c r="L448" s="34">
        <f t="shared" si="23"/>
        <v>13.3900000000001</v>
      </c>
    </row>
    <row r="449" spans="1:12" ht="12.75">
      <c r="A449" s="5">
        <v>39562</v>
      </c>
      <c r="B449" s="3">
        <v>0.5208333333333334</v>
      </c>
      <c r="C449" s="14">
        <v>10061.6</v>
      </c>
      <c r="D449" s="1">
        <v>7615.1</v>
      </c>
      <c r="E449" s="1">
        <v>17.8</v>
      </c>
      <c r="F449" t="s">
        <v>50</v>
      </c>
      <c r="G449" s="29" t="s">
        <v>154</v>
      </c>
      <c r="H449" s="57">
        <f t="shared" si="18"/>
        <v>12.200000000000728</v>
      </c>
      <c r="I449" s="57">
        <f t="shared" si="21"/>
        <v>13.200000000000728</v>
      </c>
      <c r="J449" s="78">
        <v>1526.61</v>
      </c>
      <c r="K449" s="57">
        <f t="shared" si="22"/>
        <v>5.059999999999945</v>
      </c>
      <c r="L449" s="34">
        <f t="shared" si="23"/>
        <v>7.140000000000782</v>
      </c>
    </row>
    <row r="450" spans="1:12" ht="12.75">
      <c r="A450" s="5">
        <v>39563</v>
      </c>
      <c r="B450" s="3">
        <v>0.4895833333333333</v>
      </c>
      <c r="C450" s="14">
        <v>10071.9</v>
      </c>
      <c r="D450" s="1">
        <v>7625.5</v>
      </c>
      <c r="E450" s="1">
        <v>17.8</v>
      </c>
      <c r="F450" t="s">
        <v>50</v>
      </c>
      <c r="G450" s="29" t="s">
        <v>80</v>
      </c>
      <c r="H450" s="57">
        <f t="shared" si="18"/>
        <v>10.299999999999272</v>
      </c>
      <c r="I450" s="57">
        <f t="shared" si="21"/>
        <v>10.399999999999636</v>
      </c>
      <c r="J450" s="78">
        <v>1530.77</v>
      </c>
      <c r="K450" s="57">
        <f t="shared" si="22"/>
        <v>4.160000000000082</v>
      </c>
      <c r="L450" s="34">
        <f t="shared" si="23"/>
        <v>6.1399999999991905</v>
      </c>
    </row>
    <row r="451" spans="1:12" ht="12.75">
      <c r="A451" s="5">
        <v>39564</v>
      </c>
      <c r="B451" s="3">
        <v>0.4895833333333333</v>
      </c>
      <c r="C451" s="14">
        <v>10088.8</v>
      </c>
      <c r="D451" s="1">
        <v>7636</v>
      </c>
      <c r="E451" s="1">
        <v>17.5</v>
      </c>
      <c r="F451" t="s">
        <v>155</v>
      </c>
      <c r="G451" s="29" t="s">
        <v>80</v>
      </c>
      <c r="H451" s="57">
        <f t="shared" si="18"/>
        <v>16.899999999999636</v>
      </c>
      <c r="I451" s="57">
        <f t="shared" si="21"/>
        <v>10.5</v>
      </c>
      <c r="J451" s="78">
        <v>1535.53</v>
      </c>
      <c r="K451" s="57">
        <f t="shared" si="22"/>
        <v>4.759999999999991</v>
      </c>
      <c r="L451" s="34">
        <f t="shared" si="23"/>
        <v>12.139999999999645</v>
      </c>
    </row>
    <row r="452" spans="1:12" ht="12.75">
      <c r="A452" s="6">
        <v>39565</v>
      </c>
      <c r="B452" s="3">
        <v>0.4895833333333333</v>
      </c>
      <c r="C452" s="14">
        <v>10098.8</v>
      </c>
      <c r="D452" s="1">
        <v>7659.7</v>
      </c>
      <c r="E452" s="1">
        <v>19.5</v>
      </c>
      <c r="F452" t="s">
        <v>155</v>
      </c>
      <c r="G452" s="29" t="s">
        <v>67</v>
      </c>
      <c r="H452" s="57">
        <f t="shared" si="18"/>
        <v>10</v>
      </c>
      <c r="I452" s="57">
        <f t="shared" si="21"/>
        <v>23.699999999999818</v>
      </c>
      <c r="J452" s="78">
        <v>1540.58</v>
      </c>
      <c r="K452" s="57">
        <f t="shared" si="22"/>
        <v>5.0499999999999545</v>
      </c>
      <c r="L452" s="34">
        <f t="shared" si="23"/>
        <v>4.9500000000000455</v>
      </c>
    </row>
    <row r="453" spans="1:12" ht="12.75">
      <c r="A453" s="5">
        <v>39566</v>
      </c>
      <c r="B453" s="3">
        <v>0.4895833333333333</v>
      </c>
      <c r="C453" s="14">
        <v>10107.4</v>
      </c>
      <c r="D453" s="1">
        <v>7676.1</v>
      </c>
      <c r="E453" s="1">
        <v>22.6</v>
      </c>
      <c r="F453" t="s">
        <v>50</v>
      </c>
      <c r="G453" s="29" t="s">
        <v>80</v>
      </c>
      <c r="H453" s="57">
        <f t="shared" si="18"/>
        <v>8.600000000000364</v>
      </c>
      <c r="I453" s="57">
        <f t="shared" si="21"/>
        <v>16.400000000000546</v>
      </c>
      <c r="J453" s="78">
        <v>1546.05</v>
      </c>
      <c r="K453" s="57">
        <f t="shared" si="22"/>
        <v>5.470000000000027</v>
      </c>
      <c r="L453" s="34">
        <f t="shared" si="23"/>
        <v>3.1300000000003365</v>
      </c>
    </row>
    <row r="454" spans="1:12" ht="12.75">
      <c r="A454" s="5">
        <v>39567</v>
      </c>
      <c r="B454" s="3">
        <v>0.4895833333333333</v>
      </c>
      <c r="C454" s="14">
        <v>10112.5</v>
      </c>
      <c r="D454" s="1">
        <v>7688.9</v>
      </c>
      <c r="E454" s="1">
        <v>16.7</v>
      </c>
      <c r="F454" t="s">
        <v>50</v>
      </c>
      <c r="G454" s="29" t="s">
        <v>29</v>
      </c>
      <c r="H454" s="57">
        <f t="shared" si="18"/>
        <v>5.100000000000364</v>
      </c>
      <c r="I454" s="57">
        <f t="shared" si="21"/>
        <v>12.799999999999272</v>
      </c>
      <c r="J454" s="78">
        <v>1550.56</v>
      </c>
      <c r="K454" s="57">
        <f t="shared" si="22"/>
        <v>4.509999999999991</v>
      </c>
      <c r="L454" s="34">
        <f t="shared" si="23"/>
        <v>0.5900000000003729</v>
      </c>
    </row>
    <row r="455" spans="1:12" ht="12.75">
      <c r="A455" s="5">
        <v>39568</v>
      </c>
      <c r="B455" s="3">
        <v>0.4895833333333333</v>
      </c>
      <c r="C455" s="14">
        <v>10126.2</v>
      </c>
      <c r="D455" s="1">
        <v>7701.9</v>
      </c>
      <c r="E455" s="1">
        <v>19.5</v>
      </c>
      <c r="F455" t="s">
        <v>155</v>
      </c>
      <c r="G455" s="29" t="s">
        <v>80</v>
      </c>
      <c r="H455" s="57">
        <f t="shared" si="18"/>
        <v>13.700000000000728</v>
      </c>
      <c r="I455" s="57">
        <f t="shared" si="21"/>
        <v>13</v>
      </c>
      <c r="J455" s="78">
        <v>1555.26</v>
      </c>
      <c r="K455" s="57">
        <f t="shared" si="22"/>
        <v>4.7000000000000455</v>
      </c>
      <c r="L455" s="34">
        <f t="shared" si="23"/>
        <v>9.000000000000682</v>
      </c>
    </row>
    <row r="456" spans="1:12" ht="12.75">
      <c r="A456" s="118">
        <v>39569</v>
      </c>
      <c r="B456" s="119">
        <v>0.4895833333333333</v>
      </c>
      <c r="C456" s="120">
        <v>10137.1</v>
      </c>
      <c r="D456" s="117">
        <v>7715.4</v>
      </c>
      <c r="E456" s="117">
        <v>17.4</v>
      </c>
      <c r="F456" s="86" t="s">
        <v>50</v>
      </c>
      <c r="G456" s="89" t="s">
        <v>22</v>
      </c>
      <c r="H456" s="86">
        <f t="shared" si="18"/>
        <v>10.899999999999636</v>
      </c>
      <c r="I456" s="86">
        <f t="shared" si="21"/>
        <v>13.5</v>
      </c>
      <c r="J456" s="90">
        <v>1560.16</v>
      </c>
      <c r="K456" s="86">
        <f t="shared" si="22"/>
        <v>4.900000000000091</v>
      </c>
      <c r="L456" s="88">
        <f t="shared" si="23"/>
        <v>5.999999999999545</v>
      </c>
    </row>
    <row r="457" spans="1:12" ht="12.75">
      <c r="A457" s="5">
        <v>39570</v>
      </c>
      <c r="B457" s="3">
        <v>0.4895833333333333</v>
      </c>
      <c r="C457" s="14">
        <v>10146.9</v>
      </c>
      <c r="D457" s="1">
        <v>7731.2</v>
      </c>
      <c r="E457" s="1">
        <v>18.5</v>
      </c>
      <c r="F457" t="s">
        <v>155</v>
      </c>
      <c r="G457" s="29" t="s">
        <v>80</v>
      </c>
      <c r="H457" s="57">
        <f t="shared" si="18"/>
        <v>9.799999999999272</v>
      </c>
      <c r="I457" s="57">
        <f t="shared" si="21"/>
        <v>15.800000000000182</v>
      </c>
      <c r="J457" s="78">
        <v>1564.9</v>
      </c>
      <c r="K457" s="57">
        <f t="shared" si="22"/>
        <v>4.740000000000009</v>
      </c>
      <c r="L457" s="34">
        <f t="shared" si="23"/>
        <v>5.059999999999263</v>
      </c>
    </row>
    <row r="458" spans="1:12" ht="12.75">
      <c r="A458" s="5">
        <v>39571</v>
      </c>
      <c r="B458" s="3">
        <v>0.5</v>
      </c>
      <c r="C458" s="14">
        <v>10157.6</v>
      </c>
      <c r="D458" s="1">
        <v>7750.9</v>
      </c>
      <c r="E458" s="1">
        <v>18.5</v>
      </c>
      <c r="F458" t="s">
        <v>155</v>
      </c>
      <c r="G458" s="29" t="s">
        <v>161</v>
      </c>
      <c r="H458" s="57">
        <f t="shared" si="18"/>
        <v>10.700000000000728</v>
      </c>
      <c r="I458" s="57">
        <f t="shared" si="21"/>
        <v>19.699999999999818</v>
      </c>
      <c r="J458" s="78">
        <v>1571.07</v>
      </c>
      <c r="K458" s="57">
        <f t="shared" si="22"/>
        <v>6.169999999999845</v>
      </c>
      <c r="L458" s="34">
        <f t="shared" si="23"/>
        <v>4.530000000000882</v>
      </c>
    </row>
    <row r="459" spans="1:12" ht="12.75">
      <c r="A459" s="6">
        <v>39572</v>
      </c>
      <c r="B459" s="3">
        <v>0.4895833333333333</v>
      </c>
      <c r="C459" s="14">
        <v>10166.4</v>
      </c>
      <c r="D459" s="1">
        <v>7765.1</v>
      </c>
      <c r="E459" s="1">
        <v>20.7</v>
      </c>
      <c r="F459" t="s">
        <v>155</v>
      </c>
      <c r="G459" s="29" t="s">
        <v>29</v>
      </c>
      <c r="H459" s="57">
        <f t="shared" si="18"/>
        <v>8.799999999999272</v>
      </c>
      <c r="I459" s="57">
        <f t="shared" si="21"/>
        <v>14.200000000000728</v>
      </c>
      <c r="J459" s="78">
        <v>1576.54</v>
      </c>
      <c r="K459" s="57">
        <f t="shared" si="22"/>
        <v>5.470000000000027</v>
      </c>
      <c r="L459" s="34">
        <f t="shared" si="23"/>
        <v>3.329999999999245</v>
      </c>
    </row>
    <row r="460" spans="1:12" ht="12.75">
      <c r="A460" s="5">
        <v>39573</v>
      </c>
      <c r="B460" s="3">
        <v>0.4895833333333333</v>
      </c>
      <c r="C460" s="14">
        <v>10173.1</v>
      </c>
      <c r="D460" s="1">
        <v>7779.4</v>
      </c>
      <c r="E460" s="1">
        <v>20.8</v>
      </c>
      <c r="F460" t="s">
        <v>155</v>
      </c>
      <c r="G460" s="29" t="s">
        <v>59</v>
      </c>
      <c r="H460" s="57">
        <f t="shared" si="18"/>
        <v>6.700000000000728</v>
      </c>
      <c r="I460" s="57">
        <f t="shared" si="21"/>
        <v>14.299999999999272</v>
      </c>
      <c r="J460" s="78">
        <v>1580.62</v>
      </c>
      <c r="K460" s="57">
        <f t="shared" si="22"/>
        <v>4.079999999999927</v>
      </c>
      <c r="L460" s="34">
        <f t="shared" si="23"/>
        <v>2.6200000000008004</v>
      </c>
    </row>
    <row r="461" spans="1:12" ht="12.75">
      <c r="A461" s="5">
        <v>39574</v>
      </c>
      <c r="B461" s="3">
        <v>0.4895833333333333</v>
      </c>
      <c r="C461" s="14">
        <v>10179.2</v>
      </c>
      <c r="D461" s="1">
        <v>7792.3</v>
      </c>
      <c r="E461" s="1">
        <v>22</v>
      </c>
      <c r="F461" t="s">
        <v>155</v>
      </c>
      <c r="G461" s="29" t="s">
        <v>70</v>
      </c>
      <c r="H461" s="57">
        <f t="shared" si="18"/>
        <v>6.100000000000364</v>
      </c>
      <c r="I461" s="57">
        <f t="shared" si="21"/>
        <v>12.900000000000546</v>
      </c>
      <c r="J461" s="78">
        <v>1586.09</v>
      </c>
      <c r="K461" s="57">
        <f t="shared" si="22"/>
        <v>5.470000000000027</v>
      </c>
      <c r="L461" s="34">
        <f t="shared" si="23"/>
        <v>0.6300000000003365</v>
      </c>
    </row>
    <row r="462" spans="1:12" ht="12.75">
      <c r="A462" s="5">
        <v>39575</v>
      </c>
      <c r="B462" s="3">
        <v>0.53125</v>
      </c>
      <c r="C462" s="14">
        <v>10184.1</v>
      </c>
      <c r="D462" s="1">
        <v>7803.1</v>
      </c>
      <c r="E462" s="1">
        <v>22.5</v>
      </c>
      <c r="F462" t="s">
        <v>155</v>
      </c>
      <c r="H462" s="57">
        <f t="shared" si="18"/>
        <v>4.899999999999636</v>
      </c>
      <c r="I462" s="57">
        <f t="shared" si="21"/>
        <v>10.800000000000182</v>
      </c>
      <c r="J462" s="78">
        <v>1590.37</v>
      </c>
      <c r="K462" s="57">
        <f t="shared" si="22"/>
        <v>4.279999999999973</v>
      </c>
      <c r="L462" s="34">
        <f t="shared" si="23"/>
        <v>0.6199999999996635</v>
      </c>
    </row>
    <row r="463" spans="1:12" ht="12.75">
      <c r="A463" s="5">
        <v>39576</v>
      </c>
      <c r="B463" s="3">
        <v>0.4895833333333333</v>
      </c>
      <c r="C463" s="14">
        <v>10188.7</v>
      </c>
      <c r="D463" s="1">
        <v>7812.4</v>
      </c>
      <c r="E463" s="1">
        <v>21.7</v>
      </c>
      <c r="F463" t="s">
        <v>37</v>
      </c>
      <c r="H463" s="57">
        <f t="shared" si="18"/>
        <v>4.600000000000364</v>
      </c>
      <c r="I463" s="57">
        <f t="shared" si="21"/>
        <v>9.299999999999272</v>
      </c>
      <c r="J463" s="78">
        <v>1594.54</v>
      </c>
      <c r="K463" s="57">
        <f t="shared" si="22"/>
        <v>4.170000000000073</v>
      </c>
      <c r="L463" s="34">
        <f t="shared" si="23"/>
        <v>0.43000000000029104</v>
      </c>
    </row>
    <row r="464" spans="1:12" ht="12.75">
      <c r="A464" s="5">
        <v>39577</v>
      </c>
      <c r="B464" s="3">
        <v>0.4895833333333333</v>
      </c>
      <c r="C464" s="14">
        <v>10193.4</v>
      </c>
      <c r="D464" s="1">
        <v>7824.4</v>
      </c>
      <c r="E464" s="1">
        <v>23.3</v>
      </c>
      <c r="F464" t="s">
        <v>37</v>
      </c>
      <c r="G464" s="29" t="s">
        <v>162</v>
      </c>
      <c r="H464" s="57">
        <f t="shared" si="18"/>
        <v>4.699999999998909</v>
      </c>
      <c r="I464" s="57">
        <f t="shared" si="21"/>
        <v>12</v>
      </c>
      <c r="J464" s="78">
        <v>1598.66</v>
      </c>
      <c r="K464" s="57">
        <f t="shared" si="22"/>
        <v>4.120000000000118</v>
      </c>
      <c r="L464" s="34">
        <f t="shared" si="23"/>
        <v>0.5799999999987904</v>
      </c>
    </row>
    <row r="465" spans="1:12" ht="12.75">
      <c r="A465" s="5">
        <v>39578</v>
      </c>
      <c r="B465" s="3">
        <v>0.5</v>
      </c>
      <c r="C465" s="14">
        <v>10203.8</v>
      </c>
      <c r="D465" s="1">
        <v>7840.9</v>
      </c>
      <c r="E465" s="1">
        <v>23.6</v>
      </c>
      <c r="F465" t="s">
        <v>37</v>
      </c>
      <c r="H465" s="57">
        <f t="shared" si="18"/>
        <v>10.399999999999636</v>
      </c>
      <c r="I465" s="57">
        <f t="shared" si="21"/>
        <v>16.5</v>
      </c>
      <c r="J465" s="78">
        <v>1607.78</v>
      </c>
      <c r="K465" s="57">
        <f t="shared" si="22"/>
        <v>9.11999999999989</v>
      </c>
      <c r="L465" s="34">
        <f t="shared" si="23"/>
        <v>1.2799999999997453</v>
      </c>
    </row>
    <row r="466" spans="1:12" ht="12.75">
      <c r="A466" s="6">
        <v>39579</v>
      </c>
      <c r="B466" s="3">
        <v>0.4895833333333333</v>
      </c>
      <c r="C466" s="14">
        <v>10208</v>
      </c>
      <c r="D466" s="1">
        <v>7849.4</v>
      </c>
      <c r="E466" s="1">
        <v>22.1</v>
      </c>
      <c r="F466" t="s">
        <v>37</v>
      </c>
      <c r="G466" s="29" t="s">
        <v>24</v>
      </c>
      <c r="H466" s="57">
        <f t="shared" si="18"/>
        <v>4.200000000000728</v>
      </c>
      <c r="I466" s="57">
        <f t="shared" si="21"/>
        <v>8.5</v>
      </c>
      <c r="J466" s="78">
        <v>1611.38</v>
      </c>
      <c r="K466" s="57">
        <f t="shared" si="22"/>
        <v>3.6000000000001364</v>
      </c>
      <c r="L466" s="34">
        <f t="shared" si="23"/>
        <v>0.6000000000005912</v>
      </c>
    </row>
    <row r="467" spans="1:12" ht="12.75">
      <c r="A467" s="5">
        <v>39580</v>
      </c>
      <c r="B467" s="3">
        <v>0.5</v>
      </c>
      <c r="C467" s="14">
        <v>10213</v>
      </c>
      <c r="D467" s="1">
        <v>7866</v>
      </c>
      <c r="E467" s="1">
        <v>24.1</v>
      </c>
      <c r="F467" t="s">
        <v>37</v>
      </c>
      <c r="G467" s="29" t="s">
        <v>165</v>
      </c>
      <c r="H467" s="57">
        <f aca="true" t="shared" si="24" ref="H467:H530">SUM(C467-C466)</f>
        <v>5</v>
      </c>
      <c r="I467" s="57">
        <f t="shared" si="21"/>
        <v>16.600000000000364</v>
      </c>
      <c r="J467" s="78">
        <v>1615.7</v>
      </c>
      <c r="K467" s="57">
        <f t="shared" si="22"/>
        <v>4.319999999999936</v>
      </c>
      <c r="L467" s="34">
        <f t="shared" si="23"/>
        <v>0.6800000000000637</v>
      </c>
    </row>
    <row r="468" spans="1:12" ht="12.75">
      <c r="A468" s="5">
        <v>39581</v>
      </c>
      <c r="B468" s="3">
        <v>0.5833333333333334</v>
      </c>
      <c r="C468" s="14">
        <v>10218.9</v>
      </c>
      <c r="D468" s="1">
        <v>7883.3</v>
      </c>
      <c r="E468" s="1">
        <v>26</v>
      </c>
      <c r="F468" t="s">
        <v>37</v>
      </c>
      <c r="G468" s="29" t="s">
        <v>162</v>
      </c>
      <c r="H468" s="57">
        <f t="shared" si="24"/>
        <v>5.899999999999636</v>
      </c>
      <c r="I468" s="57">
        <f t="shared" si="21"/>
        <v>17.300000000000182</v>
      </c>
      <c r="J468" s="78">
        <v>1620.87</v>
      </c>
      <c r="K468" s="57">
        <f t="shared" si="22"/>
        <v>5.169999999999845</v>
      </c>
      <c r="L468" s="34">
        <f t="shared" si="23"/>
        <v>0.7299999999997908</v>
      </c>
    </row>
    <row r="469" spans="1:12" ht="12.75">
      <c r="A469" s="5">
        <v>39582</v>
      </c>
      <c r="B469" s="3">
        <v>0.5</v>
      </c>
      <c r="C469" s="14">
        <v>10223.2</v>
      </c>
      <c r="D469" s="1">
        <v>7893.6</v>
      </c>
      <c r="E469" s="1">
        <v>23.6</v>
      </c>
      <c r="F469" t="s">
        <v>37</v>
      </c>
      <c r="H469" s="57">
        <f t="shared" si="24"/>
        <v>4.300000000001091</v>
      </c>
      <c r="I469" s="57">
        <f t="shared" si="21"/>
        <v>10.300000000000182</v>
      </c>
      <c r="J469" s="78">
        <v>1624.63</v>
      </c>
      <c r="K469" s="57">
        <f t="shared" si="22"/>
        <v>3.7600000000002183</v>
      </c>
      <c r="L469" s="34">
        <f t="shared" si="23"/>
        <v>0.5400000000008731</v>
      </c>
    </row>
    <row r="470" spans="1:12" ht="12.75">
      <c r="A470" s="5">
        <v>39583</v>
      </c>
      <c r="B470" s="3">
        <v>0.5</v>
      </c>
      <c r="C470" s="14">
        <v>10228.2</v>
      </c>
      <c r="D470" s="1">
        <v>7905.7</v>
      </c>
      <c r="E470" s="1">
        <v>25.2</v>
      </c>
      <c r="F470" t="s">
        <v>37</v>
      </c>
      <c r="H470" s="57">
        <f t="shared" si="24"/>
        <v>5</v>
      </c>
      <c r="I470" s="57">
        <f t="shared" si="21"/>
        <v>12.099999999999454</v>
      </c>
      <c r="J470" s="78">
        <v>1628.98</v>
      </c>
      <c r="K470" s="57">
        <f t="shared" si="22"/>
        <v>4.349999999999909</v>
      </c>
      <c r="L470" s="34">
        <f t="shared" si="23"/>
        <v>0.650000000000091</v>
      </c>
    </row>
    <row r="471" spans="1:12" ht="12.75">
      <c r="A471" s="5">
        <v>39584</v>
      </c>
      <c r="B471" s="3">
        <v>0.5104166666666666</v>
      </c>
      <c r="C471" s="14">
        <v>10233.2</v>
      </c>
      <c r="D471" s="1">
        <v>7905.7</v>
      </c>
      <c r="E471" s="1">
        <v>22.6</v>
      </c>
      <c r="H471" s="57">
        <f t="shared" si="24"/>
        <v>5</v>
      </c>
      <c r="I471" s="57">
        <f t="shared" si="21"/>
        <v>0</v>
      </c>
      <c r="J471" s="78">
        <v>1633.52</v>
      </c>
      <c r="K471" s="57">
        <f t="shared" si="22"/>
        <v>4.539999999999964</v>
      </c>
      <c r="L471" s="34">
        <f t="shared" si="23"/>
        <v>0.4600000000000364</v>
      </c>
    </row>
    <row r="472" spans="1:12" ht="12.75">
      <c r="A472" s="5">
        <v>39585</v>
      </c>
      <c r="C472" s="14">
        <v>10233.2</v>
      </c>
      <c r="D472" s="1">
        <v>7905.7</v>
      </c>
      <c r="H472" s="57">
        <f t="shared" si="24"/>
        <v>0</v>
      </c>
      <c r="I472" s="57">
        <f t="shared" si="21"/>
        <v>0</v>
      </c>
      <c r="J472" s="78">
        <v>1633.52</v>
      </c>
      <c r="K472" s="57">
        <f t="shared" si="22"/>
        <v>0</v>
      </c>
      <c r="L472" s="34">
        <f t="shared" si="23"/>
        <v>0</v>
      </c>
    </row>
    <row r="473" spans="1:12" ht="12.75">
      <c r="A473" s="6">
        <v>39586</v>
      </c>
      <c r="B473" s="3">
        <v>0.4895833333333333</v>
      </c>
      <c r="C473" s="14">
        <v>10243</v>
      </c>
      <c r="D473" s="1">
        <v>7954.2</v>
      </c>
      <c r="E473" s="1">
        <v>20.6</v>
      </c>
      <c r="H473" s="57">
        <f t="shared" si="24"/>
        <v>9.799999999999272</v>
      </c>
      <c r="I473" s="57">
        <f t="shared" si="21"/>
        <v>48.5</v>
      </c>
      <c r="J473" s="78">
        <v>1641.9</v>
      </c>
      <c r="K473" s="57">
        <f t="shared" si="22"/>
        <v>8.38000000000011</v>
      </c>
      <c r="L473" s="34">
        <f t="shared" si="23"/>
        <v>1.4199999999991633</v>
      </c>
    </row>
    <row r="474" spans="1:12" ht="12.75">
      <c r="A474" s="5">
        <v>39587</v>
      </c>
      <c r="B474" s="3">
        <v>0.4895833333333333</v>
      </c>
      <c r="C474" s="14">
        <v>10250</v>
      </c>
      <c r="D474" s="1">
        <v>7971.4</v>
      </c>
      <c r="E474" s="1">
        <v>19.1</v>
      </c>
      <c r="H474" s="57">
        <f t="shared" si="24"/>
        <v>7</v>
      </c>
      <c r="I474" s="57">
        <f t="shared" si="21"/>
        <v>17.199999999999818</v>
      </c>
      <c r="J474" s="78">
        <v>1647</v>
      </c>
      <c r="K474" s="57">
        <f t="shared" si="22"/>
        <v>5.099999999999909</v>
      </c>
      <c r="L474" s="34">
        <f t="shared" si="23"/>
        <v>1.900000000000091</v>
      </c>
    </row>
    <row r="475" spans="1:12" ht="12.75">
      <c r="A475" s="5">
        <v>39588</v>
      </c>
      <c r="B475" s="3">
        <v>0.5104166666666666</v>
      </c>
      <c r="C475" s="14">
        <v>10258.3</v>
      </c>
      <c r="D475" s="1">
        <v>7984</v>
      </c>
      <c r="E475" s="1">
        <v>19</v>
      </c>
      <c r="H475" s="57">
        <f t="shared" si="24"/>
        <v>8.299999999999272</v>
      </c>
      <c r="I475" s="57">
        <f t="shared" si="21"/>
        <v>12.600000000000364</v>
      </c>
      <c r="J475" s="78">
        <v>1651.5</v>
      </c>
      <c r="K475" s="57">
        <f t="shared" si="22"/>
        <v>4.5</v>
      </c>
      <c r="L475" s="34">
        <f t="shared" si="23"/>
        <v>3.7999999999992724</v>
      </c>
    </row>
    <row r="476" spans="1:12" ht="12.75">
      <c r="A476" s="5">
        <v>39589</v>
      </c>
      <c r="C476" s="14">
        <v>10258.3</v>
      </c>
      <c r="D476" s="1">
        <v>7984</v>
      </c>
      <c r="H476" s="57">
        <f t="shared" si="24"/>
        <v>0</v>
      </c>
      <c r="I476" s="57">
        <f t="shared" si="21"/>
        <v>0</v>
      </c>
      <c r="J476" s="78">
        <v>1651.5</v>
      </c>
      <c r="K476" s="57">
        <f t="shared" si="22"/>
        <v>0</v>
      </c>
      <c r="L476" s="34">
        <f t="shared" si="23"/>
        <v>0</v>
      </c>
    </row>
    <row r="477" spans="1:12" ht="12.75">
      <c r="A477" s="5">
        <v>39590</v>
      </c>
      <c r="B477" s="3">
        <v>0.4895833333333333</v>
      </c>
      <c r="C477" s="14">
        <v>10268.4</v>
      </c>
      <c r="D477" s="1">
        <v>8008</v>
      </c>
      <c r="E477" s="1">
        <v>20.6</v>
      </c>
      <c r="H477" s="57">
        <f t="shared" si="24"/>
        <v>10.100000000000364</v>
      </c>
      <c r="I477" s="57">
        <f t="shared" si="21"/>
        <v>24</v>
      </c>
      <c r="J477" s="78">
        <v>1660.4</v>
      </c>
      <c r="K477" s="57">
        <f t="shared" si="22"/>
        <v>8.900000000000091</v>
      </c>
      <c r="L477" s="34">
        <f t="shared" si="23"/>
        <v>1.2000000000002728</v>
      </c>
    </row>
    <row r="478" spans="1:12" ht="12.75">
      <c r="A478" s="5">
        <v>39591</v>
      </c>
      <c r="C478" s="14">
        <v>10268.4</v>
      </c>
      <c r="D478" s="1">
        <v>8008</v>
      </c>
      <c r="H478" s="57">
        <f t="shared" si="24"/>
        <v>0</v>
      </c>
      <c r="I478" s="57">
        <f t="shared" si="21"/>
        <v>0</v>
      </c>
      <c r="J478" s="78">
        <v>1660.4</v>
      </c>
      <c r="K478" s="57">
        <f t="shared" si="22"/>
        <v>0</v>
      </c>
      <c r="L478" s="34">
        <f t="shared" si="23"/>
        <v>0</v>
      </c>
    </row>
    <row r="479" spans="1:12" ht="12.75">
      <c r="A479" s="5">
        <v>39592</v>
      </c>
      <c r="C479" s="14">
        <v>10268.4</v>
      </c>
      <c r="D479" s="1">
        <v>8008</v>
      </c>
      <c r="H479" s="57">
        <f t="shared" si="24"/>
        <v>0</v>
      </c>
      <c r="I479" s="57">
        <f t="shared" si="21"/>
        <v>0</v>
      </c>
      <c r="J479" s="78">
        <v>1660.4</v>
      </c>
      <c r="K479" s="57">
        <f t="shared" si="22"/>
        <v>0</v>
      </c>
      <c r="L479" s="34">
        <f t="shared" si="23"/>
        <v>0</v>
      </c>
    </row>
    <row r="480" spans="1:12" ht="12.75">
      <c r="A480" s="6">
        <v>39593</v>
      </c>
      <c r="C480" s="14">
        <v>10268.4</v>
      </c>
      <c r="D480" s="1">
        <v>8008</v>
      </c>
      <c r="H480" s="57">
        <f t="shared" si="24"/>
        <v>0</v>
      </c>
      <c r="I480" s="57">
        <f t="shared" si="21"/>
        <v>0</v>
      </c>
      <c r="J480" s="78">
        <v>1660.4</v>
      </c>
      <c r="K480" s="57">
        <f t="shared" si="22"/>
        <v>0</v>
      </c>
      <c r="L480" s="34">
        <f t="shared" si="23"/>
        <v>0</v>
      </c>
    </row>
    <row r="481" spans="1:12" ht="12.75">
      <c r="A481" s="5">
        <v>39594</v>
      </c>
      <c r="C481" s="14">
        <v>10268.4</v>
      </c>
      <c r="D481" s="1">
        <v>8008</v>
      </c>
      <c r="H481" s="57">
        <f t="shared" si="24"/>
        <v>0</v>
      </c>
      <c r="I481" s="57">
        <f t="shared" si="21"/>
        <v>0</v>
      </c>
      <c r="J481" s="78">
        <v>1660.4</v>
      </c>
      <c r="K481" s="57">
        <f t="shared" si="22"/>
        <v>0</v>
      </c>
      <c r="L481" s="34">
        <f t="shared" si="23"/>
        <v>0</v>
      </c>
    </row>
    <row r="482" spans="1:12" ht="12.75">
      <c r="A482" s="5">
        <v>39595</v>
      </c>
      <c r="C482" s="14">
        <v>10268.4</v>
      </c>
      <c r="D482" s="1">
        <v>8008</v>
      </c>
      <c r="H482" s="57">
        <f t="shared" si="24"/>
        <v>0</v>
      </c>
      <c r="I482" s="57">
        <f t="shared" si="21"/>
        <v>0</v>
      </c>
      <c r="J482" s="78">
        <v>1660.4</v>
      </c>
      <c r="K482" s="57">
        <f t="shared" si="22"/>
        <v>0</v>
      </c>
      <c r="L482" s="34">
        <f t="shared" si="23"/>
        <v>0</v>
      </c>
    </row>
    <row r="483" spans="1:12" ht="12.75">
      <c r="A483" s="5">
        <v>39596</v>
      </c>
      <c r="B483" s="3">
        <v>0.4895833333333333</v>
      </c>
      <c r="C483" s="14">
        <v>10299.4</v>
      </c>
      <c r="D483" s="1">
        <v>8090.6</v>
      </c>
      <c r="E483" s="1">
        <v>31.2</v>
      </c>
      <c r="H483" s="57">
        <f t="shared" si="24"/>
        <v>31</v>
      </c>
      <c r="I483" s="57">
        <f t="shared" si="21"/>
        <v>82.60000000000036</v>
      </c>
      <c r="J483" s="78">
        <v>1687.4</v>
      </c>
      <c r="K483" s="57">
        <f t="shared" si="22"/>
        <v>27</v>
      </c>
      <c r="L483" s="34">
        <f t="shared" si="23"/>
        <v>4</v>
      </c>
    </row>
    <row r="484" spans="1:12" ht="12.75">
      <c r="A484" s="5">
        <v>39597</v>
      </c>
      <c r="C484" s="14">
        <v>10299.4</v>
      </c>
      <c r="D484" s="1">
        <v>8090.6</v>
      </c>
      <c r="H484" s="57">
        <f t="shared" si="24"/>
        <v>0</v>
      </c>
      <c r="I484" s="57">
        <f t="shared" si="21"/>
        <v>0</v>
      </c>
      <c r="J484" s="78">
        <v>1687.4</v>
      </c>
      <c r="K484" s="57">
        <f t="shared" si="22"/>
        <v>0</v>
      </c>
      <c r="L484" s="34">
        <f t="shared" si="23"/>
        <v>0</v>
      </c>
    </row>
    <row r="485" spans="1:12" ht="12.75">
      <c r="A485" s="5">
        <v>39598</v>
      </c>
      <c r="C485" s="14">
        <v>10299.4</v>
      </c>
      <c r="D485" s="1">
        <v>8090.6</v>
      </c>
      <c r="H485" s="57">
        <f t="shared" si="24"/>
        <v>0</v>
      </c>
      <c r="I485" s="57">
        <f t="shared" si="21"/>
        <v>0</v>
      </c>
      <c r="J485" s="78">
        <v>1687.4</v>
      </c>
      <c r="K485" s="57">
        <f t="shared" si="22"/>
        <v>0</v>
      </c>
      <c r="L485" s="34">
        <f t="shared" si="23"/>
        <v>0</v>
      </c>
    </row>
    <row r="486" spans="1:12" ht="12.75">
      <c r="A486" s="5">
        <v>39599</v>
      </c>
      <c r="B486" s="3">
        <v>0.4895833333333333</v>
      </c>
      <c r="C486" s="14">
        <v>10313.5</v>
      </c>
      <c r="D486" s="1">
        <v>8121.8</v>
      </c>
      <c r="E486" s="1">
        <v>20.6</v>
      </c>
      <c r="H486" s="57">
        <f t="shared" si="24"/>
        <v>14.100000000000364</v>
      </c>
      <c r="I486" s="57">
        <f t="shared" si="21"/>
        <v>31.199999999999818</v>
      </c>
      <c r="J486" s="78">
        <v>1699.8</v>
      </c>
      <c r="K486" s="57">
        <f t="shared" si="22"/>
        <v>12.399999999999864</v>
      </c>
      <c r="L486" s="34">
        <f t="shared" si="23"/>
        <v>1.7000000000005002</v>
      </c>
    </row>
    <row r="487" spans="1:12" ht="12.75">
      <c r="A487" s="192">
        <v>39600</v>
      </c>
      <c r="B487" s="119">
        <v>0.4895833333333333</v>
      </c>
      <c r="C487" s="120">
        <v>10317.7</v>
      </c>
      <c r="D487" s="117">
        <v>8135.8</v>
      </c>
      <c r="E487" s="117">
        <v>23.1</v>
      </c>
      <c r="F487" s="86"/>
      <c r="G487" s="89"/>
      <c r="H487" s="86">
        <f t="shared" si="24"/>
        <v>4.200000000000728</v>
      </c>
      <c r="I487" s="86">
        <f aca="true" t="shared" si="25" ref="I487:I550">SUM(D487-D486)</f>
        <v>14</v>
      </c>
      <c r="J487" s="90">
        <v>1703.4</v>
      </c>
      <c r="K487" s="86">
        <f aca="true" t="shared" si="26" ref="K487:K550">SUM(J487-J486)</f>
        <v>3.6000000000001364</v>
      </c>
      <c r="L487" s="88">
        <f aca="true" t="shared" si="27" ref="L487:L550">SUM(H487-(J487-J486))</f>
        <v>0.6000000000005912</v>
      </c>
    </row>
    <row r="488" spans="1:12" ht="12.75">
      <c r="A488" s="5">
        <v>39601</v>
      </c>
      <c r="D488" s="117">
        <v>8135.8</v>
      </c>
      <c r="H488" s="57">
        <f t="shared" si="24"/>
        <v>-10317.7</v>
      </c>
      <c r="I488" s="57">
        <f t="shared" si="25"/>
        <v>0</v>
      </c>
      <c r="K488" s="57">
        <f t="shared" si="26"/>
        <v>-1703.4</v>
      </c>
      <c r="L488" s="34">
        <f t="shared" si="27"/>
        <v>-8614.300000000001</v>
      </c>
    </row>
    <row r="489" spans="1:12" ht="12.75">
      <c r="A489" s="5">
        <v>39602</v>
      </c>
      <c r="D489" s="117">
        <v>8135.8</v>
      </c>
      <c r="H489" s="57">
        <f t="shared" si="24"/>
        <v>0</v>
      </c>
      <c r="I489" s="57">
        <f t="shared" si="25"/>
        <v>0</v>
      </c>
      <c r="K489" s="57">
        <f t="shared" si="26"/>
        <v>0</v>
      </c>
      <c r="L489" s="34">
        <f t="shared" si="27"/>
        <v>0</v>
      </c>
    </row>
    <row r="490" spans="1:12" ht="12.75">
      <c r="A490" s="5">
        <v>39603</v>
      </c>
      <c r="D490" s="1">
        <v>8179.5</v>
      </c>
      <c r="H490" s="57">
        <f t="shared" si="24"/>
        <v>0</v>
      </c>
      <c r="I490" s="57">
        <f t="shared" si="25"/>
        <v>43.69999999999982</v>
      </c>
      <c r="K490" s="57">
        <f t="shared" si="26"/>
        <v>0</v>
      </c>
      <c r="L490" s="34">
        <f t="shared" si="27"/>
        <v>0</v>
      </c>
    </row>
    <row r="491" spans="1:12" ht="12.75">
      <c r="A491" s="5">
        <v>39604</v>
      </c>
      <c r="D491" s="1">
        <v>8193.6</v>
      </c>
      <c r="H491" s="57">
        <f t="shared" si="24"/>
        <v>0</v>
      </c>
      <c r="I491" s="57">
        <f t="shared" si="25"/>
        <v>14.100000000000364</v>
      </c>
      <c r="K491" s="57">
        <f t="shared" si="26"/>
        <v>0</v>
      </c>
      <c r="L491" s="34">
        <f t="shared" si="27"/>
        <v>0</v>
      </c>
    </row>
    <row r="492" spans="1:12" ht="12.75">
      <c r="A492" s="5">
        <v>39605</v>
      </c>
      <c r="D492" s="1">
        <v>8193.6</v>
      </c>
      <c r="H492" s="57">
        <f t="shared" si="24"/>
        <v>0</v>
      </c>
      <c r="I492" s="57">
        <f t="shared" si="25"/>
        <v>0</v>
      </c>
      <c r="K492" s="57">
        <f t="shared" si="26"/>
        <v>0</v>
      </c>
      <c r="L492" s="34">
        <f t="shared" si="27"/>
        <v>0</v>
      </c>
    </row>
    <row r="493" spans="1:12" ht="12.75">
      <c r="A493" s="5">
        <v>39606</v>
      </c>
      <c r="D493" s="1">
        <v>8193.6</v>
      </c>
      <c r="H493" s="57">
        <f t="shared" si="24"/>
        <v>0</v>
      </c>
      <c r="I493" s="57">
        <f t="shared" si="25"/>
        <v>0</v>
      </c>
      <c r="K493" s="57">
        <f t="shared" si="26"/>
        <v>0</v>
      </c>
      <c r="L493" s="34">
        <f t="shared" si="27"/>
        <v>0</v>
      </c>
    </row>
    <row r="494" spans="1:12" ht="12.75">
      <c r="A494" s="6">
        <v>39607</v>
      </c>
      <c r="D494" s="1">
        <v>8193.6</v>
      </c>
      <c r="H494" s="57">
        <f t="shared" si="24"/>
        <v>0</v>
      </c>
      <c r="I494" s="57">
        <f t="shared" si="25"/>
        <v>0</v>
      </c>
      <c r="K494" s="57">
        <f t="shared" si="26"/>
        <v>0</v>
      </c>
      <c r="L494" s="34">
        <f t="shared" si="27"/>
        <v>0</v>
      </c>
    </row>
    <row r="495" spans="1:12" ht="12.75">
      <c r="A495" s="5">
        <v>39608</v>
      </c>
      <c r="D495" s="1">
        <v>8258.8</v>
      </c>
      <c r="H495" s="57">
        <f t="shared" si="24"/>
        <v>0</v>
      </c>
      <c r="I495" s="57">
        <f t="shared" si="25"/>
        <v>65.19999999999891</v>
      </c>
      <c r="K495" s="57">
        <f t="shared" si="26"/>
        <v>0</v>
      </c>
      <c r="L495" s="34">
        <f t="shared" si="27"/>
        <v>0</v>
      </c>
    </row>
    <row r="496" spans="1:12" ht="12.75">
      <c r="A496" s="5">
        <v>39609</v>
      </c>
      <c r="D496" s="1">
        <v>8272.3</v>
      </c>
      <c r="H496" s="57">
        <f t="shared" si="24"/>
        <v>0</v>
      </c>
      <c r="I496" s="57">
        <f t="shared" si="25"/>
        <v>13.5</v>
      </c>
      <c r="K496" s="57">
        <f t="shared" si="26"/>
        <v>0</v>
      </c>
      <c r="L496" s="34">
        <f t="shared" si="27"/>
        <v>0</v>
      </c>
    </row>
    <row r="497" spans="1:12" ht="12.75">
      <c r="A497" s="5">
        <v>39610</v>
      </c>
      <c r="D497" s="1">
        <v>8284</v>
      </c>
      <c r="H497" s="57">
        <f t="shared" si="24"/>
        <v>0</v>
      </c>
      <c r="I497" s="57">
        <f t="shared" si="25"/>
        <v>11.700000000000728</v>
      </c>
      <c r="K497" s="57">
        <f t="shared" si="26"/>
        <v>0</v>
      </c>
      <c r="L497" s="34">
        <f t="shared" si="27"/>
        <v>0</v>
      </c>
    </row>
    <row r="498" spans="1:12" ht="12.75">
      <c r="A498" s="5">
        <v>39611</v>
      </c>
      <c r="D498" s="1">
        <v>8284</v>
      </c>
      <c r="H498" s="57">
        <f t="shared" si="24"/>
        <v>0</v>
      </c>
      <c r="I498" s="57">
        <f t="shared" si="25"/>
        <v>0</v>
      </c>
      <c r="K498" s="57">
        <f t="shared" si="26"/>
        <v>0</v>
      </c>
      <c r="L498" s="34">
        <f t="shared" si="27"/>
        <v>0</v>
      </c>
    </row>
    <row r="499" spans="1:12" ht="12.75">
      <c r="A499" s="5">
        <v>39612</v>
      </c>
      <c r="D499" s="1">
        <v>8284</v>
      </c>
      <c r="H499" s="57">
        <f t="shared" si="24"/>
        <v>0</v>
      </c>
      <c r="I499" s="57">
        <f t="shared" si="25"/>
        <v>0</v>
      </c>
      <c r="K499" s="57">
        <f t="shared" si="26"/>
        <v>0</v>
      </c>
      <c r="L499" s="34">
        <f t="shared" si="27"/>
        <v>0</v>
      </c>
    </row>
    <row r="500" spans="1:12" ht="12.75">
      <c r="A500" s="5">
        <v>39613</v>
      </c>
      <c r="D500" s="1">
        <v>8284</v>
      </c>
      <c r="H500" s="57">
        <f t="shared" si="24"/>
        <v>0</v>
      </c>
      <c r="I500" s="57">
        <f t="shared" si="25"/>
        <v>0</v>
      </c>
      <c r="K500" s="57">
        <f t="shared" si="26"/>
        <v>0</v>
      </c>
      <c r="L500" s="34">
        <f t="shared" si="27"/>
        <v>0</v>
      </c>
    </row>
    <row r="501" spans="1:12" ht="12.75">
      <c r="A501" s="6">
        <v>39614</v>
      </c>
      <c r="D501" s="1">
        <v>8284</v>
      </c>
      <c r="H501" s="57">
        <f t="shared" si="24"/>
        <v>0</v>
      </c>
      <c r="I501" s="57">
        <f t="shared" si="25"/>
        <v>0</v>
      </c>
      <c r="K501" s="57">
        <f t="shared" si="26"/>
        <v>0</v>
      </c>
      <c r="L501" s="34">
        <f t="shared" si="27"/>
        <v>0</v>
      </c>
    </row>
    <row r="502" spans="1:12" ht="12.75">
      <c r="A502" s="5">
        <v>39615</v>
      </c>
      <c r="D502" s="1">
        <v>8368.2</v>
      </c>
      <c r="H502" s="57">
        <f t="shared" si="24"/>
        <v>0</v>
      </c>
      <c r="I502" s="57">
        <f t="shared" si="25"/>
        <v>84.20000000000073</v>
      </c>
      <c r="K502" s="57">
        <f t="shared" si="26"/>
        <v>0</v>
      </c>
      <c r="L502" s="34">
        <f t="shared" si="27"/>
        <v>0</v>
      </c>
    </row>
    <row r="503" spans="1:12" ht="12.75">
      <c r="A503" s="5">
        <v>39616</v>
      </c>
      <c r="D503" s="1">
        <v>8385.6</v>
      </c>
      <c r="H503" s="57">
        <f t="shared" si="24"/>
        <v>0</v>
      </c>
      <c r="I503" s="57">
        <f t="shared" si="25"/>
        <v>17.399999999999636</v>
      </c>
      <c r="K503" s="57">
        <f t="shared" si="26"/>
        <v>0</v>
      </c>
      <c r="L503" s="34">
        <f t="shared" si="27"/>
        <v>0</v>
      </c>
    </row>
    <row r="504" spans="1:12" ht="12.75">
      <c r="A504" s="5">
        <v>39617</v>
      </c>
      <c r="D504" s="1">
        <v>8398.7</v>
      </c>
      <c r="H504" s="57">
        <f t="shared" si="24"/>
        <v>0</v>
      </c>
      <c r="I504" s="57">
        <f t="shared" si="25"/>
        <v>13.100000000000364</v>
      </c>
      <c r="K504" s="57">
        <f t="shared" si="26"/>
        <v>0</v>
      </c>
      <c r="L504" s="34">
        <f t="shared" si="27"/>
        <v>0</v>
      </c>
    </row>
    <row r="505" spans="1:12" ht="12.75">
      <c r="A505" s="5">
        <v>39618</v>
      </c>
      <c r="D505" s="1">
        <v>8398.7</v>
      </c>
      <c r="H505" s="57">
        <f t="shared" si="24"/>
        <v>0</v>
      </c>
      <c r="I505" s="57">
        <f t="shared" si="25"/>
        <v>0</v>
      </c>
      <c r="K505" s="57">
        <f t="shared" si="26"/>
        <v>0</v>
      </c>
      <c r="L505" s="34">
        <f t="shared" si="27"/>
        <v>0</v>
      </c>
    </row>
    <row r="506" spans="1:12" ht="12.75">
      <c r="A506" s="5">
        <v>39619</v>
      </c>
      <c r="D506" s="1">
        <v>8427.3</v>
      </c>
      <c r="H506" s="57">
        <f t="shared" si="24"/>
        <v>0</v>
      </c>
      <c r="I506" s="57">
        <f t="shared" si="25"/>
        <v>28.599999999998545</v>
      </c>
      <c r="K506" s="57">
        <f t="shared" si="26"/>
        <v>0</v>
      </c>
      <c r="L506" s="34">
        <f t="shared" si="27"/>
        <v>0</v>
      </c>
    </row>
    <row r="507" spans="1:12" ht="12.75">
      <c r="A507" s="5">
        <v>39620</v>
      </c>
      <c r="D507" s="1">
        <v>8427.3</v>
      </c>
      <c r="H507" s="57">
        <f t="shared" si="24"/>
        <v>0</v>
      </c>
      <c r="I507" s="57">
        <f t="shared" si="25"/>
        <v>0</v>
      </c>
      <c r="K507" s="57">
        <f t="shared" si="26"/>
        <v>0</v>
      </c>
      <c r="L507" s="34">
        <f t="shared" si="27"/>
        <v>0</v>
      </c>
    </row>
    <row r="508" spans="1:12" ht="12.75">
      <c r="A508" s="6">
        <v>39621</v>
      </c>
      <c r="D508" s="1">
        <v>8427.3</v>
      </c>
      <c r="H508" s="57">
        <f t="shared" si="24"/>
        <v>0</v>
      </c>
      <c r="I508" s="57">
        <f t="shared" si="25"/>
        <v>0</v>
      </c>
      <c r="K508" s="57">
        <f t="shared" si="26"/>
        <v>0</v>
      </c>
      <c r="L508" s="34">
        <f t="shared" si="27"/>
        <v>0</v>
      </c>
    </row>
    <row r="509" spans="1:12" ht="12.75">
      <c r="A509" s="5">
        <v>39622</v>
      </c>
      <c r="D509" s="1">
        <v>8479.1</v>
      </c>
      <c r="H509" s="57">
        <f t="shared" si="24"/>
        <v>0</v>
      </c>
      <c r="I509" s="57">
        <f t="shared" si="25"/>
        <v>51.80000000000109</v>
      </c>
      <c r="K509" s="57">
        <f t="shared" si="26"/>
        <v>0</v>
      </c>
      <c r="L509" s="34">
        <f t="shared" si="27"/>
        <v>0</v>
      </c>
    </row>
    <row r="510" spans="1:12" ht="12.75">
      <c r="A510" s="5">
        <v>39623</v>
      </c>
      <c r="D510" s="1">
        <v>8479.1</v>
      </c>
      <c r="H510" s="57">
        <f t="shared" si="24"/>
        <v>0</v>
      </c>
      <c r="I510" s="57">
        <f t="shared" si="25"/>
        <v>0</v>
      </c>
      <c r="K510" s="57">
        <f t="shared" si="26"/>
        <v>0</v>
      </c>
      <c r="L510" s="34">
        <f t="shared" si="27"/>
        <v>0</v>
      </c>
    </row>
    <row r="511" spans="1:12" ht="12.75">
      <c r="A511" s="5">
        <v>39624</v>
      </c>
      <c r="D511" s="1">
        <v>8512</v>
      </c>
      <c r="H511" s="57">
        <f t="shared" si="24"/>
        <v>0</v>
      </c>
      <c r="I511" s="57">
        <f t="shared" si="25"/>
        <v>32.899999999999636</v>
      </c>
      <c r="K511" s="57">
        <f t="shared" si="26"/>
        <v>0</v>
      </c>
      <c r="L511" s="34">
        <f t="shared" si="27"/>
        <v>0</v>
      </c>
    </row>
    <row r="512" spans="1:12" ht="12.75">
      <c r="A512" s="5">
        <v>39625</v>
      </c>
      <c r="D512" s="1">
        <v>8512</v>
      </c>
      <c r="H512" s="57">
        <f t="shared" si="24"/>
        <v>0</v>
      </c>
      <c r="I512" s="57">
        <f t="shared" si="25"/>
        <v>0</v>
      </c>
      <c r="K512" s="57">
        <f t="shared" si="26"/>
        <v>0</v>
      </c>
      <c r="L512" s="34">
        <f t="shared" si="27"/>
        <v>0</v>
      </c>
    </row>
    <row r="513" spans="1:12" ht="12.75">
      <c r="A513" s="5">
        <v>39626</v>
      </c>
      <c r="D513" s="1">
        <v>8512</v>
      </c>
      <c r="H513" s="57">
        <f t="shared" si="24"/>
        <v>0</v>
      </c>
      <c r="I513" s="57">
        <f t="shared" si="25"/>
        <v>0</v>
      </c>
      <c r="K513" s="57">
        <f t="shared" si="26"/>
        <v>0</v>
      </c>
      <c r="L513" s="34">
        <f t="shared" si="27"/>
        <v>0</v>
      </c>
    </row>
    <row r="514" spans="1:12" ht="12.75">
      <c r="A514" s="5">
        <v>39627</v>
      </c>
      <c r="D514" s="1">
        <v>8557.8</v>
      </c>
      <c r="H514" s="57">
        <f t="shared" si="24"/>
        <v>0</v>
      </c>
      <c r="I514" s="57">
        <f t="shared" si="25"/>
        <v>45.79999999999927</v>
      </c>
      <c r="K514" s="57">
        <f t="shared" si="26"/>
        <v>0</v>
      </c>
      <c r="L514" s="34">
        <f t="shared" si="27"/>
        <v>0</v>
      </c>
    </row>
    <row r="515" spans="1:12" ht="12.75">
      <c r="A515" s="6">
        <v>39628</v>
      </c>
      <c r="D515" s="1">
        <v>8557.8</v>
      </c>
      <c r="H515" s="57">
        <f t="shared" si="24"/>
        <v>0</v>
      </c>
      <c r="I515" s="57">
        <f t="shared" si="25"/>
        <v>0</v>
      </c>
      <c r="K515" s="57">
        <f t="shared" si="26"/>
        <v>0</v>
      </c>
      <c r="L515" s="34">
        <f t="shared" si="27"/>
        <v>0</v>
      </c>
    </row>
    <row r="516" spans="1:12" ht="12.75">
      <c r="A516" s="5">
        <v>39629</v>
      </c>
      <c r="D516" s="1">
        <v>8596.3</v>
      </c>
      <c r="H516" s="57">
        <f t="shared" si="24"/>
        <v>0</v>
      </c>
      <c r="I516" s="57">
        <f t="shared" si="25"/>
        <v>38.5</v>
      </c>
      <c r="K516" s="57">
        <f t="shared" si="26"/>
        <v>0</v>
      </c>
      <c r="L516" s="34">
        <f t="shared" si="27"/>
        <v>0</v>
      </c>
    </row>
    <row r="517" spans="1:12" ht="12.75">
      <c r="A517" s="118">
        <v>39630</v>
      </c>
      <c r="B517" s="117"/>
      <c r="C517" s="120"/>
      <c r="D517" s="117">
        <v>8612.3</v>
      </c>
      <c r="E517" s="117"/>
      <c r="F517" s="86"/>
      <c r="G517" s="89"/>
      <c r="H517" s="86">
        <f t="shared" si="24"/>
        <v>0</v>
      </c>
      <c r="I517" s="86">
        <f t="shared" si="25"/>
        <v>16</v>
      </c>
      <c r="J517" s="86"/>
      <c r="K517" s="86">
        <f t="shared" si="26"/>
        <v>0</v>
      </c>
      <c r="L517" s="88">
        <f t="shared" si="27"/>
        <v>0</v>
      </c>
    </row>
    <row r="518" spans="1:12" ht="12.75">
      <c r="A518" s="5">
        <v>39631</v>
      </c>
      <c r="D518" s="117">
        <v>8612.3</v>
      </c>
      <c r="H518" s="57">
        <f t="shared" si="24"/>
        <v>0</v>
      </c>
      <c r="I518" s="57">
        <f t="shared" si="25"/>
        <v>0</v>
      </c>
      <c r="K518" s="57">
        <f t="shared" si="26"/>
        <v>0</v>
      </c>
      <c r="L518" s="34">
        <f t="shared" si="27"/>
        <v>0</v>
      </c>
    </row>
    <row r="519" spans="1:12" ht="12.75">
      <c r="A519" s="5">
        <v>39632</v>
      </c>
      <c r="D519" s="1">
        <v>8634.8</v>
      </c>
      <c r="H519" s="57">
        <f t="shared" si="24"/>
        <v>0</v>
      </c>
      <c r="I519" s="57">
        <f t="shared" si="25"/>
        <v>22.5</v>
      </c>
      <c r="K519" s="57">
        <f t="shared" si="26"/>
        <v>0</v>
      </c>
      <c r="L519" s="34">
        <f t="shared" si="27"/>
        <v>0</v>
      </c>
    </row>
    <row r="520" spans="1:12" ht="12.75">
      <c r="A520" s="5">
        <v>39633</v>
      </c>
      <c r="D520" s="1">
        <v>8650.5</v>
      </c>
      <c r="H520" s="57">
        <f t="shared" si="24"/>
        <v>0</v>
      </c>
      <c r="I520" s="57">
        <f t="shared" si="25"/>
        <v>15.700000000000728</v>
      </c>
      <c r="K520" s="57">
        <f t="shared" si="26"/>
        <v>0</v>
      </c>
      <c r="L520" s="34">
        <f t="shared" si="27"/>
        <v>0</v>
      </c>
    </row>
    <row r="521" spans="1:12" ht="12.75">
      <c r="A521" s="5">
        <v>39634</v>
      </c>
      <c r="D521" s="1">
        <v>8672.6</v>
      </c>
      <c r="H521" s="57">
        <f t="shared" si="24"/>
        <v>0</v>
      </c>
      <c r="I521" s="57">
        <f t="shared" si="25"/>
        <v>22.100000000000364</v>
      </c>
      <c r="K521" s="57">
        <f t="shared" si="26"/>
        <v>0</v>
      </c>
      <c r="L521" s="34">
        <f t="shared" si="27"/>
        <v>0</v>
      </c>
    </row>
    <row r="522" spans="1:12" ht="12.75">
      <c r="A522" s="6">
        <v>39635</v>
      </c>
      <c r="D522" s="1">
        <v>8688</v>
      </c>
      <c r="H522" s="57">
        <f t="shared" si="24"/>
        <v>0</v>
      </c>
      <c r="I522" s="57">
        <f t="shared" si="25"/>
        <v>15.399999999999636</v>
      </c>
      <c r="K522" s="57">
        <f t="shared" si="26"/>
        <v>0</v>
      </c>
      <c r="L522" s="34">
        <f t="shared" si="27"/>
        <v>0</v>
      </c>
    </row>
    <row r="523" spans="1:12" ht="12.75">
      <c r="A523" s="5">
        <v>39636</v>
      </c>
      <c r="D523" s="1">
        <v>8701.5</v>
      </c>
      <c r="H523" s="57">
        <f t="shared" si="24"/>
        <v>0</v>
      </c>
      <c r="I523" s="57">
        <f t="shared" si="25"/>
        <v>13.5</v>
      </c>
      <c r="K523" s="57">
        <f t="shared" si="26"/>
        <v>0</v>
      </c>
      <c r="L523" s="34">
        <f t="shared" si="27"/>
        <v>0</v>
      </c>
    </row>
    <row r="524" spans="1:12" ht="12.75">
      <c r="A524" s="5">
        <v>39637</v>
      </c>
      <c r="D524" s="1">
        <v>8719.9</v>
      </c>
      <c r="H524" s="57">
        <f t="shared" si="24"/>
        <v>0</v>
      </c>
      <c r="I524" s="57">
        <f t="shared" si="25"/>
        <v>18.399999999999636</v>
      </c>
      <c r="K524" s="57">
        <f t="shared" si="26"/>
        <v>0</v>
      </c>
      <c r="L524" s="34">
        <f t="shared" si="27"/>
        <v>0</v>
      </c>
    </row>
    <row r="525" spans="1:12" ht="12.75">
      <c r="A525" s="5">
        <v>39638</v>
      </c>
      <c r="D525" s="1">
        <v>8719.9</v>
      </c>
      <c r="H525" s="57">
        <f t="shared" si="24"/>
        <v>0</v>
      </c>
      <c r="I525" s="57">
        <f t="shared" si="25"/>
        <v>0</v>
      </c>
      <c r="K525" s="57">
        <f t="shared" si="26"/>
        <v>0</v>
      </c>
      <c r="L525" s="34">
        <f t="shared" si="27"/>
        <v>0</v>
      </c>
    </row>
    <row r="526" spans="1:12" ht="12.75">
      <c r="A526" s="5">
        <v>39639</v>
      </c>
      <c r="D526" s="1">
        <v>8757.8</v>
      </c>
      <c r="H526" s="57">
        <f t="shared" si="24"/>
        <v>0</v>
      </c>
      <c r="I526" s="57">
        <f t="shared" si="25"/>
        <v>37.899999999999636</v>
      </c>
      <c r="K526" s="57">
        <f t="shared" si="26"/>
        <v>0</v>
      </c>
      <c r="L526" s="34">
        <f t="shared" si="27"/>
        <v>0</v>
      </c>
    </row>
    <row r="527" spans="1:12" ht="12.75">
      <c r="A527" s="5">
        <v>39640</v>
      </c>
      <c r="D527" s="1">
        <v>8757.8</v>
      </c>
      <c r="H527" s="57">
        <f t="shared" si="24"/>
        <v>0</v>
      </c>
      <c r="I527" s="57">
        <f t="shared" si="25"/>
        <v>0</v>
      </c>
      <c r="K527" s="57">
        <f t="shared" si="26"/>
        <v>0</v>
      </c>
      <c r="L527" s="34">
        <f t="shared" si="27"/>
        <v>0</v>
      </c>
    </row>
    <row r="528" spans="1:12" ht="12.75">
      <c r="A528" s="5">
        <v>39641</v>
      </c>
      <c r="D528" s="1">
        <v>8757.8</v>
      </c>
      <c r="H528" s="57">
        <f t="shared" si="24"/>
        <v>0</v>
      </c>
      <c r="I528" s="57">
        <f t="shared" si="25"/>
        <v>0</v>
      </c>
      <c r="K528" s="57">
        <f t="shared" si="26"/>
        <v>0</v>
      </c>
      <c r="L528" s="34">
        <f t="shared" si="27"/>
        <v>0</v>
      </c>
    </row>
    <row r="529" spans="1:12" ht="12.75">
      <c r="A529" s="6">
        <v>39642</v>
      </c>
      <c r="D529" s="1">
        <v>8757.8</v>
      </c>
      <c r="H529" s="57">
        <f t="shared" si="24"/>
        <v>0</v>
      </c>
      <c r="I529" s="57">
        <f t="shared" si="25"/>
        <v>0</v>
      </c>
      <c r="K529" s="57">
        <f t="shared" si="26"/>
        <v>0</v>
      </c>
      <c r="L529" s="34">
        <f t="shared" si="27"/>
        <v>0</v>
      </c>
    </row>
    <row r="530" spans="1:12" ht="12.75">
      <c r="A530" s="5">
        <v>39643</v>
      </c>
      <c r="D530" s="1">
        <v>8757.8</v>
      </c>
      <c r="H530" s="57">
        <f t="shared" si="24"/>
        <v>0</v>
      </c>
      <c r="I530" s="57">
        <f t="shared" si="25"/>
        <v>0</v>
      </c>
      <c r="K530" s="57">
        <f t="shared" si="26"/>
        <v>0</v>
      </c>
      <c r="L530" s="34">
        <f t="shared" si="27"/>
        <v>0</v>
      </c>
    </row>
    <row r="531" spans="1:12" ht="12.75">
      <c r="A531" s="5">
        <v>39644</v>
      </c>
      <c r="D531" s="1">
        <v>8838.7</v>
      </c>
      <c r="H531" s="57">
        <f aca="true" t="shared" si="28" ref="H531:H565">SUM(C531-C530)</f>
        <v>0</v>
      </c>
      <c r="I531" s="57">
        <f t="shared" si="25"/>
        <v>80.90000000000146</v>
      </c>
      <c r="K531" s="57">
        <f t="shared" si="26"/>
        <v>0</v>
      </c>
      <c r="L531" s="34">
        <f t="shared" si="27"/>
        <v>0</v>
      </c>
    </row>
    <row r="532" spans="1:12" ht="12.75">
      <c r="A532" s="5">
        <v>39645</v>
      </c>
      <c r="D532" s="1">
        <v>8857.8</v>
      </c>
      <c r="H532" s="57">
        <f t="shared" si="28"/>
        <v>0</v>
      </c>
      <c r="I532" s="57">
        <f t="shared" si="25"/>
        <v>19.099999999998545</v>
      </c>
      <c r="K532" s="57">
        <f t="shared" si="26"/>
        <v>0</v>
      </c>
      <c r="L532" s="34">
        <f t="shared" si="27"/>
        <v>0</v>
      </c>
    </row>
    <row r="533" spans="1:12" ht="12.75">
      <c r="A533" s="5">
        <v>39646</v>
      </c>
      <c r="D533" s="1">
        <v>8877.8</v>
      </c>
      <c r="H533" s="57">
        <f t="shared" si="28"/>
        <v>0</v>
      </c>
      <c r="I533" s="57">
        <f t="shared" si="25"/>
        <v>20</v>
      </c>
      <c r="K533" s="57">
        <f t="shared" si="26"/>
        <v>0</v>
      </c>
      <c r="L533" s="34">
        <f t="shared" si="27"/>
        <v>0</v>
      </c>
    </row>
    <row r="534" spans="1:12" ht="12.75">
      <c r="A534" s="5">
        <v>39647</v>
      </c>
      <c r="D534" s="1">
        <v>8893.5</v>
      </c>
      <c r="H534" s="57">
        <f t="shared" si="28"/>
        <v>0</v>
      </c>
      <c r="I534" s="57">
        <f t="shared" si="25"/>
        <v>15.700000000000728</v>
      </c>
      <c r="K534" s="57">
        <f t="shared" si="26"/>
        <v>0</v>
      </c>
      <c r="L534" s="34">
        <f t="shared" si="27"/>
        <v>0</v>
      </c>
    </row>
    <row r="535" spans="1:12" ht="12.75">
      <c r="A535" s="5">
        <v>39648</v>
      </c>
      <c r="D535" s="1">
        <v>8893.5</v>
      </c>
      <c r="H535" s="57">
        <f t="shared" si="28"/>
        <v>0</v>
      </c>
      <c r="I535" s="57">
        <f t="shared" si="25"/>
        <v>0</v>
      </c>
      <c r="K535" s="57">
        <f t="shared" si="26"/>
        <v>0</v>
      </c>
      <c r="L535" s="34">
        <f t="shared" si="27"/>
        <v>0</v>
      </c>
    </row>
    <row r="536" spans="1:12" ht="12.75">
      <c r="A536" s="6">
        <v>39649</v>
      </c>
      <c r="D536" s="1">
        <v>8923.5</v>
      </c>
      <c r="H536" s="57">
        <f t="shared" si="28"/>
        <v>0</v>
      </c>
      <c r="I536" s="57">
        <f t="shared" si="25"/>
        <v>30</v>
      </c>
      <c r="K536" s="57">
        <f t="shared" si="26"/>
        <v>0</v>
      </c>
      <c r="L536" s="34">
        <f t="shared" si="27"/>
        <v>0</v>
      </c>
    </row>
    <row r="537" spans="1:12" ht="12.75">
      <c r="A537" s="5">
        <v>39650</v>
      </c>
      <c r="D537" s="1">
        <v>8937.1</v>
      </c>
      <c r="H537" s="57">
        <f t="shared" si="28"/>
        <v>0</v>
      </c>
      <c r="I537" s="57">
        <f t="shared" si="25"/>
        <v>13.600000000000364</v>
      </c>
      <c r="K537" s="57">
        <f t="shared" si="26"/>
        <v>0</v>
      </c>
      <c r="L537" s="34">
        <f t="shared" si="27"/>
        <v>0</v>
      </c>
    </row>
    <row r="538" spans="1:12" ht="12.75">
      <c r="A538" s="5">
        <v>39651</v>
      </c>
      <c r="D538" s="1">
        <v>8953.8</v>
      </c>
      <c r="H538" s="57">
        <f t="shared" si="28"/>
        <v>0</v>
      </c>
      <c r="I538" s="57">
        <f t="shared" si="25"/>
        <v>16.69999999999891</v>
      </c>
      <c r="K538" s="57">
        <f t="shared" si="26"/>
        <v>0</v>
      </c>
      <c r="L538" s="34">
        <f t="shared" si="27"/>
        <v>0</v>
      </c>
    </row>
    <row r="539" spans="1:12" ht="12.75">
      <c r="A539" s="5">
        <v>39652</v>
      </c>
      <c r="D539" s="1">
        <v>8965.4</v>
      </c>
      <c r="H539" s="57">
        <f t="shared" si="28"/>
        <v>0</v>
      </c>
      <c r="I539" s="57">
        <f t="shared" si="25"/>
        <v>11.600000000000364</v>
      </c>
      <c r="K539" s="57">
        <f t="shared" si="26"/>
        <v>0</v>
      </c>
      <c r="L539" s="34">
        <f t="shared" si="27"/>
        <v>0</v>
      </c>
    </row>
    <row r="540" spans="1:12" ht="12.75">
      <c r="A540" s="5">
        <v>39653</v>
      </c>
      <c r="D540" s="1">
        <v>8977.5</v>
      </c>
      <c r="H540" s="57">
        <f t="shared" si="28"/>
        <v>0</v>
      </c>
      <c r="I540" s="57">
        <f t="shared" si="25"/>
        <v>12.100000000000364</v>
      </c>
      <c r="K540" s="57">
        <f t="shared" si="26"/>
        <v>0</v>
      </c>
      <c r="L540" s="34">
        <f t="shared" si="27"/>
        <v>0</v>
      </c>
    </row>
    <row r="541" spans="1:12" ht="12.75">
      <c r="A541" s="5">
        <v>39654</v>
      </c>
      <c r="D541" s="1">
        <v>8990.9</v>
      </c>
      <c r="H541" s="57">
        <f t="shared" si="28"/>
        <v>0</v>
      </c>
      <c r="I541" s="57">
        <f t="shared" si="25"/>
        <v>13.399999999999636</v>
      </c>
      <c r="K541" s="57">
        <f t="shared" si="26"/>
        <v>0</v>
      </c>
      <c r="L541" s="34">
        <f t="shared" si="27"/>
        <v>0</v>
      </c>
    </row>
    <row r="542" spans="1:12" ht="12.75">
      <c r="A542" s="5">
        <v>39655</v>
      </c>
      <c r="D542" s="1">
        <v>9007.8</v>
      </c>
      <c r="H542" s="57">
        <f t="shared" si="28"/>
        <v>0</v>
      </c>
      <c r="I542" s="57">
        <f t="shared" si="25"/>
        <v>16.899999999999636</v>
      </c>
      <c r="K542" s="57">
        <f t="shared" si="26"/>
        <v>0</v>
      </c>
      <c r="L542" s="34">
        <f t="shared" si="27"/>
        <v>0</v>
      </c>
    </row>
    <row r="543" spans="1:12" ht="12.75">
      <c r="A543" s="6">
        <v>39656</v>
      </c>
      <c r="D543" s="1">
        <v>9024.2</v>
      </c>
      <c r="H543" s="57">
        <f t="shared" si="28"/>
        <v>0</v>
      </c>
      <c r="I543" s="57">
        <f t="shared" si="25"/>
        <v>16.400000000001455</v>
      </c>
      <c r="K543" s="57">
        <f t="shared" si="26"/>
        <v>0</v>
      </c>
      <c r="L543" s="34">
        <f t="shared" si="27"/>
        <v>0</v>
      </c>
    </row>
    <row r="544" spans="1:12" ht="12.75">
      <c r="A544" s="5">
        <v>39657</v>
      </c>
      <c r="D544" s="1">
        <v>9037.2</v>
      </c>
      <c r="H544" s="57">
        <f t="shared" si="28"/>
        <v>0</v>
      </c>
      <c r="I544" s="57">
        <f t="shared" si="25"/>
        <v>13</v>
      </c>
      <c r="K544" s="57">
        <f t="shared" si="26"/>
        <v>0</v>
      </c>
      <c r="L544" s="34">
        <f t="shared" si="27"/>
        <v>0</v>
      </c>
    </row>
    <row r="545" spans="1:12" ht="12.75">
      <c r="A545" s="5">
        <v>39658</v>
      </c>
      <c r="D545" s="1">
        <v>9050.8</v>
      </c>
      <c r="H545" s="57">
        <f t="shared" si="28"/>
        <v>0</v>
      </c>
      <c r="I545" s="57">
        <f t="shared" si="25"/>
        <v>13.599999999998545</v>
      </c>
      <c r="K545" s="57">
        <f t="shared" si="26"/>
        <v>0</v>
      </c>
      <c r="L545" s="34">
        <f t="shared" si="27"/>
        <v>0</v>
      </c>
    </row>
    <row r="546" spans="1:12" ht="12.75">
      <c r="A546" s="5">
        <v>39659</v>
      </c>
      <c r="D546" s="1">
        <v>9068.1</v>
      </c>
      <c r="H546" s="57">
        <f t="shared" si="28"/>
        <v>0</v>
      </c>
      <c r="I546" s="57">
        <f t="shared" si="25"/>
        <v>17.30000000000109</v>
      </c>
      <c r="K546" s="57">
        <f t="shared" si="26"/>
        <v>0</v>
      </c>
      <c r="L546" s="34">
        <f t="shared" si="27"/>
        <v>0</v>
      </c>
    </row>
    <row r="547" spans="1:12" ht="12.75">
      <c r="A547" s="5">
        <v>39660</v>
      </c>
      <c r="D547" s="1">
        <v>9082.1</v>
      </c>
      <c r="H547" s="57">
        <f t="shared" si="28"/>
        <v>0</v>
      </c>
      <c r="I547" s="57">
        <f t="shared" si="25"/>
        <v>14</v>
      </c>
      <c r="K547" s="57">
        <f t="shared" si="26"/>
        <v>0</v>
      </c>
      <c r="L547" s="34">
        <f t="shared" si="27"/>
        <v>0</v>
      </c>
    </row>
    <row r="548" spans="1:12" ht="12.75">
      <c r="A548" s="118">
        <v>39661</v>
      </c>
      <c r="B548" s="117"/>
      <c r="C548" s="120"/>
      <c r="D548" s="117">
        <v>9094.4</v>
      </c>
      <c r="E548" s="117"/>
      <c r="F548" s="86"/>
      <c r="G548" s="89"/>
      <c r="H548" s="86">
        <f t="shared" si="28"/>
        <v>0</v>
      </c>
      <c r="I548" s="86">
        <f t="shared" si="25"/>
        <v>12.299999999999272</v>
      </c>
      <c r="J548" s="86"/>
      <c r="K548" s="86">
        <f t="shared" si="26"/>
        <v>0</v>
      </c>
      <c r="L548" s="88">
        <f t="shared" si="27"/>
        <v>0</v>
      </c>
    </row>
    <row r="549" spans="1:12" ht="12.75">
      <c r="A549" s="5">
        <v>39662</v>
      </c>
      <c r="D549" s="1">
        <v>9117.4</v>
      </c>
      <c r="H549" s="57">
        <f t="shared" si="28"/>
        <v>0</v>
      </c>
      <c r="I549" s="57">
        <f t="shared" si="25"/>
        <v>23</v>
      </c>
      <c r="K549" s="57">
        <f t="shared" si="26"/>
        <v>0</v>
      </c>
      <c r="L549" s="34">
        <f t="shared" si="27"/>
        <v>0</v>
      </c>
    </row>
    <row r="550" spans="1:12" ht="12.75">
      <c r="A550" s="6">
        <v>39663</v>
      </c>
      <c r="D550" s="1">
        <v>9117.4</v>
      </c>
      <c r="H550" s="57">
        <f t="shared" si="28"/>
        <v>0</v>
      </c>
      <c r="I550" s="57">
        <f t="shared" si="25"/>
        <v>0</v>
      </c>
      <c r="K550" s="57">
        <f t="shared" si="26"/>
        <v>0</v>
      </c>
      <c r="L550" s="34">
        <f t="shared" si="27"/>
        <v>0</v>
      </c>
    </row>
    <row r="551" spans="1:12" ht="12.75">
      <c r="A551" s="5">
        <v>39664</v>
      </c>
      <c r="D551" s="1">
        <v>9147.1</v>
      </c>
      <c r="H551" s="57">
        <f t="shared" si="28"/>
        <v>0</v>
      </c>
      <c r="I551" s="57">
        <f aca="true" t="shared" si="29" ref="I551:I603">SUM(D551-D550)</f>
        <v>29.700000000000728</v>
      </c>
      <c r="K551" s="57">
        <f aca="true" t="shared" si="30" ref="K551:K565">SUM(J551-J550)</f>
        <v>0</v>
      </c>
      <c r="L551" s="34">
        <f aca="true" t="shared" si="31" ref="L551:L565">SUM(H551-(J551-J550))</f>
        <v>0</v>
      </c>
    </row>
    <row r="552" spans="1:12" ht="12.75">
      <c r="A552" s="5">
        <v>39665</v>
      </c>
      <c r="D552" s="1">
        <v>9165</v>
      </c>
      <c r="H552" s="57">
        <f t="shared" si="28"/>
        <v>0</v>
      </c>
      <c r="I552" s="57">
        <f t="shared" si="29"/>
        <v>17.899999999999636</v>
      </c>
      <c r="K552" s="57">
        <f t="shared" si="30"/>
        <v>0</v>
      </c>
      <c r="L552" s="34">
        <f t="shared" si="31"/>
        <v>0</v>
      </c>
    </row>
    <row r="553" spans="1:12" ht="12.75">
      <c r="A553" s="5">
        <v>39666</v>
      </c>
      <c r="D553" s="1">
        <v>9178</v>
      </c>
      <c r="H553" s="57">
        <f t="shared" si="28"/>
        <v>0</v>
      </c>
      <c r="I553" s="57">
        <f t="shared" si="29"/>
        <v>13</v>
      </c>
      <c r="K553" s="57">
        <f t="shared" si="30"/>
        <v>0</v>
      </c>
      <c r="L553" s="34">
        <f t="shared" si="31"/>
        <v>0</v>
      </c>
    </row>
    <row r="554" spans="1:12" ht="12.75">
      <c r="A554" s="5">
        <v>39667</v>
      </c>
      <c r="D554" s="1">
        <v>9190.5</v>
      </c>
      <c r="H554" s="57">
        <f t="shared" si="28"/>
        <v>0</v>
      </c>
      <c r="I554" s="57">
        <f t="shared" si="29"/>
        <v>12.5</v>
      </c>
      <c r="K554" s="57">
        <f t="shared" si="30"/>
        <v>0</v>
      </c>
      <c r="L554" s="34">
        <f t="shared" si="31"/>
        <v>0</v>
      </c>
    </row>
    <row r="555" spans="1:12" ht="12.75">
      <c r="A555" s="5">
        <v>39668</v>
      </c>
      <c r="D555" s="1">
        <v>9204.4</v>
      </c>
      <c r="H555" s="57">
        <f t="shared" si="28"/>
        <v>0</v>
      </c>
      <c r="I555" s="57">
        <f t="shared" si="29"/>
        <v>13.899999999999636</v>
      </c>
      <c r="K555" s="57">
        <f t="shared" si="30"/>
        <v>0</v>
      </c>
      <c r="L555" s="34">
        <f t="shared" si="31"/>
        <v>0</v>
      </c>
    </row>
    <row r="556" spans="1:12" ht="12.75">
      <c r="A556" s="5">
        <v>39669</v>
      </c>
      <c r="D556" s="1">
        <v>9204.4</v>
      </c>
      <c r="H556" s="57">
        <f t="shared" si="28"/>
        <v>0</v>
      </c>
      <c r="I556" s="57">
        <f t="shared" si="29"/>
        <v>0</v>
      </c>
      <c r="K556" s="57">
        <f t="shared" si="30"/>
        <v>0</v>
      </c>
      <c r="L556" s="34">
        <f t="shared" si="31"/>
        <v>0</v>
      </c>
    </row>
    <row r="557" spans="1:12" ht="12.75">
      <c r="A557" s="6">
        <v>39670</v>
      </c>
      <c r="D557" s="1">
        <v>9245</v>
      </c>
      <c r="H557" s="57">
        <f t="shared" si="28"/>
        <v>0</v>
      </c>
      <c r="I557" s="57">
        <f t="shared" si="29"/>
        <v>40.600000000000364</v>
      </c>
      <c r="K557" s="57">
        <f t="shared" si="30"/>
        <v>0</v>
      </c>
      <c r="L557" s="34">
        <f t="shared" si="31"/>
        <v>0</v>
      </c>
    </row>
    <row r="558" spans="1:12" ht="12.75">
      <c r="A558" s="5">
        <v>39671</v>
      </c>
      <c r="D558" s="1">
        <v>9259.3</v>
      </c>
      <c r="H558" s="57">
        <f t="shared" si="28"/>
        <v>0</v>
      </c>
      <c r="I558" s="57">
        <f t="shared" si="29"/>
        <v>14.299999999999272</v>
      </c>
      <c r="K558" s="57">
        <f t="shared" si="30"/>
        <v>0</v>
      </c>
      <c r="L558" s="34">
        <f t="shared" si="31"/>
        <v>0</v>
      </c>
    </row>
    <row r="559" spans="1:12" ht="12.75">
      <c r="A559" s="5">
        <v>39672</v>
      </c>
      <c r="D559" s="1">
        <v>9275.1</v>
      </c>
      <c r="H559" s="57">
        <f t="shared" si="28"/>
        <v>0</v>
      </c>
      <c r="I559" s="57">
        <f t="shared" si="29"/>
        <v>15.800000000001091</v>
      </c>
      <c r="K559" s="57">
        <f t="shared" si="30"/>
        <v>0</v>
      </c>
      <c r="L559" s="34">
        <f t="shared" si="31"/>
        <v>0</v>
      </c>
    </row>
    <row r="560" spans="1:12" ht="12.75">
      <c r="A560" s="5">
        <v>39673</v>
      </c>
      <c r="D560" s="1">
        <v>9292.8</v>
      </c>
      <c r="H560" s="57">
        <f t="shared" si="28"/>
        <v>0</v>
      </c>
      <c r="I560" s="57">
        <f t="shared" si="29"/>
        <v>17.69999999999891</v>
      </c>
      <c r="K560" s="57">
        <f t="shared" si="30"/>
        <v>0</v>
      </c>
      <c r="L560" s="34">
        <f t="shared" si="31"/>
        <v>0</v>
      </c>
    </row>
    <row r="561" spans="1:12" ht="12.75">
      <c r="A561" s="5">
        <v>39674</v>
      </c>
      <c r="D561" s="1">
        <v>9310.3</v>
      </c>
      <c r="H561" s="57">
        <f t="shared" si="28"/>
        <v>0</v>
      </c>
      <c r="I561" s="57">
        <f t="shared" si="29"/>
        <v>17.5</v>
      </c>
      <c r="K561" s="57">
        <f t="shared" si="30"/>
        <v>0</v>
      </c>
      <c r="L561" s="34">
        <f t="shared" si="31"/>
        <v>0</v>
      </c>
    </row>
    <row r="562" spans="1:12" ht="12.75">
      <c r="A562" s="5">
        <v>39675</v>
      </c>
      <c r="D562" s="1">
        <v>9310.3</v>
      </c>
      <c r="H562" s="57">
        <f t="shared" si="28"/>
        <v>0</v>
      </c>
      <c r="I562" s="57">
        <v>19.4</v>
      </c>
      <c r="K562" s="57">
        <f t="shared" si="30"/>
        <v>0</v>
      </c>
      <c r="L562" s="34">
        <f t="shared" si="31"/>
        <v>0</v>
      </c>
    </row>
    <row r="563" spans="1:12" ht="12.75">
      <c r="A563" s="5">
        <v>39676</v>
      </c>
      <c r="D563" s="1">
        <v>9310.3</v>
      </c>
      <c r="H563" s="57">
        <f t="shared" si="28"/>
        <v>0</v>
      </c>
      <c r="I563" s="57">
        <v>19.4</v>
      </c>
      <c r="K563" s="57">
        <f t="shared" si="30"/>
        <v>0</v>
      </c>
      <c r="L563" s="34">
        <f t="shared" si="31"/>
        <v>0</v>
      </c>
    </row>
    <row r="564" spans="1:12" ht="12.75">
      <c r="A564" s="6">
        <v>39677</v>
      </c>
      <c r="D564" s="1">
        <v>9368.5</v>
      </c>
      <c r="H564" s="57">
        <f t="shared" si="28"/>
        <v>0</v>
      </c>
      <c r="I564" s="57">
        <v>19.4</v>
      </c>
      <c r="K564" s="57">
        <f t="shared" si="30"/>
        <v>0</v>
      </c>
      <c r="L564" s="34">
        <f t="shared" si="31"/>
        <v>0</v>
      </c>
    </row>
    <row r="565" spans="1:12" ht="12.75">
      <c r="A565" s="5">
        <v>39678</v>
      </c>
      <c r="D565" s="1">
        <v>9389.9</v>
      </c>
      <c r="H565" s="57">
        <f t="shared" si="28"/>
        <v>0</v>
      </c>
      <c r="I565" s="57">
        <f t="shared" si="29"/>
        <v>21.399999999999636</v>
      </c>
      <c r="K565" s="57">
        <f t="shared" si="30"/>
        <v>0</v>
      </c>
      <c r="L565" s="34">
        <f t="shared" si="31"/>
        <v>0</v>
      </c>
    </row>
    <row r="566" spans="1:9" ht="12.75">
      <c r="A566" s="5">
        <v>39679</v>
      </c>
      <c r="D566" s="1">
        <v>9402.8</v>
      </c>
      <c r="I566" s="57">
        <f t="shared" si="29"/>
        <v>12.899999999999636</v>
      </c>
    </row>
    <row r="567" spans="1:9" ht="12.75">
      <c r="A567" s="5">
        <v>39680</v>
      </c>
      <c r="D567" s="1">
        <v>9418.3</v>
      </c>
      <c r="I567" s="57">
        <f t="shared" si="29"/>
        <v>15.5</v>
      </c>
    </row>
    <row r="568" spans="1:9" ht="12.75">
      <c r="A568" s="5">
        <v>39681</v>
      </c>
      <c r="D568" s="1">
        <v>9426.7</v>
      </c>
      <c r="I568" s="57">
        <f t="shared" si="29"/>
        <v>8.400000000001455</v>
      </c>
    </row>
    <row r="569" spans="1:9" ht="12.75">
      <c r="A569" s="5">
        <v>39682</v>
      </c>
      <c r="D569" s="1">
        <v>9439.8</v>
      </c>
      <c r="I569" s="57">
        <f t="shared" si="29"/>
        <v>13.099999999998545</v>
      </c>
    </row>
    <row r="570" spans="1:9" ht="12.75">
      <c r="A570" s="5">
        <v>39683</v>
      </c>
      <c r="D570" s="1">
        <v>9454.2</v>
      </c>
      <c r="I570" s="57">
        <f t="shared" si="29"/>
        <v>14.400000000001455</v>
      </c>
    </row>
    <row r="571" spans="1:9" ht="12.75">
      <c r="A571" s="6">
        <v>39684</v>
      </c>
      <c r="D571" s="1">
        <v>9454.2</v>
      </c>
      <c r="I571" s="57">
        <v>25.3</v>
      </c>
    </row>
    <row r="572" spans="1:9" ht="12.75">
      <c r="A572" s="5">
        <v>39685</v>
      </c>
      <c r="D572" s="1">
        <v>9504.8</v>
      </c>
      <c r="I572" s="57">
        <v>25.3</v>
      </c>
    </row>
    <row r="573" spans="1:9" ht="12.75">
      <c r="A573" s="5">
        <v>39686</v>
      </c>
      <c r="D573" s="1">
        <v>9504.8</v>
      </c>
      <c r="I573" s="57">
        <f t="shared" si="29"/>
        <v>0</v>
      </c>
    </row>
    <row r="574" spans="1:9" ht="12.75">
      <c r="A574" s="5">
        <v>39687</v>
      </c>
      <c r="D574" s="1">
        <v>9504.8</v>
      </c>
      <c r="I574" s="57">
        <f t="shared" si="29"/>
        <v>0</v>
      </c>
    </row>
    <row r="575" spans="1:9" ht="12.75">
      <c r="A575" s="5">
        <v>39688</v>
      </c>
      <c r="D575" s="1">
        <v>9548.1</v>
      </c>
      <c r="I575" s="57">
        <f t="shared" si="29"/>
        <v>43.30000000000109</v>
      </c>
    </row>
    <row r="576" spans="1:9" ht="12.75">
      <c r="A576" s="5">
        <v>39689</v>
      </c>
      <c r="D576" s="1">
        <v>9548.1</v>
      </c>
      <c r="I576" s="57">
        <f t="shared" si="29"/>
        <v>0</v>
      </c>
    </row>
    <row r="577" spans="1:9" ht="12.75">
      <c r="A577" s="5">
        <v>39690</v>
      </c>
      <c r="D577" s="1">
        <v>9581.1</v>
      </c>
      <c r="I577" s="57">
        <f t="shared" si="29"/>
        <v>33</v>
      </c>
    </row>
    <row r="578" spans="1:9" ht="12.75">
      <c r="A578" s="6">
        <v>39691</v>
      </c>
      <c r="D578" s="1">
        <v>9593.9</v>
      </c>
      <c r="I578" s="57">
        <f t="shared" si="29"/>
        <v>12.799999999999272</v>
      </c>
    </row>
    <row r="579" spans="1:12" ht="12.75">
      <c r="A579" s="118">
        <v>39692</v>
      </c>
      <c r="B579" s="117"/>
      <c r="C579" s="120"/>
      <c r="D579" s="117"/>
      <c r="E579" s="117"/>
      <c r="F579" s="86"/>
      <c r="G579" s="89"/>
      <c r="H579" s="86"/>
      <c r="I579" s="86">
        <f t="shared" si="29"/>
        <v>-9593.9</v>
      </c>
      <c r="J579" s="86"/>
      <c r="K579" s="86"/>
      <c r="L579" s="86"/>
    </row>
    <row r="580" spans="1:9" ht="12.75">
      <c r="A580" s="5">
        <v>39693</v>
      </c>
      <c r="I580" s="57">
        <f t="shared" si="29"/>
        <v>0</v>
      </c>
    </row>
    <row r="581" spans="1:9" ht="12.75">
      <c r="A581" s="5">
        <v>39694</v>
      </c>
      <c r="I581" s="57">
        <f t="shared" si="29"/>
        <v>0</v>
      </c>
    </row>
    <row r="582" spans="1:9" ht="12.75">
      <c r="A582" s="5">
        <v>39695</v>
      </c>
      <c r="I582" s="57">
        <f t="shared" si="29"/>
        <v>0</v>
      </c>
    </row>
    <row r="583" spans="1:9" ht="12.75">
      <c r="A583" s="5">
        <v>39696</v>
      </c>
      <c r="I583" s="57">
        <f t="shared" si="29"/>
        <v>0</v>
      </c>
    </row>
    <row r="584" spans="1:9" ht="12.75">
      <c r="A584" s="5">
        <v>39697</v>
      </c>
      <c r="I584" s="57">
        <f t="shared" si="29"/>
        <v>0</v>
      </c>
    </row>
    <row r="585" spans="1:9" ht="12.75">
      <c r="A585" s="6">
        <v>39698</v>
      </c>
      <c r="I585" s="57">
        <f t="shared" si="29"/>
        <v>0</v>
      </c>
    </row>
    <row r="586" spans="1:9" ht="12.75">
      <c r="A586" s="5">
        <v>39699</v>
      </c>
      <c r="I586" s="57">
        <f t="shared" si="29"/>
        <v>0</v>
      </c>
    </row>
    <row r="587" spans="1:9" ht="12.75">
      <c r="A587" s="5">
        <v>39700</v>
      </c>
      <c r="I587" s="57">
        <f t="shared" si="29"/>
        <v>0</v>
      </c>
    </row>
    <row r="588" spans="1:9" ht="12.75">
      <c r="A588" s="5">
        <v>39701</v>
      </c>
      <c r="I588" s="57">
        <f t="shared" si="29"/>
        <v>0</v>
      </c>
    </row>
    <row r="589" spans="1:9" ht="12.75">
      <c r="A589" s="5">
        <v>39702</v>
      </c>
      <c r="I589" s="57">
        <f t="shared" si="29"/>
        <v>0</v>
      </c>
    </row>
    <row r="590" spans="1:9" ht="12.75">
      <c r="A590" s="5">
        <v>39703</v>
      </c>
      <c r="I590" s="57">
        <f t="shared" si="29"/>
        <v>0</v>
      </c>
    </row>
    <row r="591" spans="1:9" ht="12.75">
      <c r="A591" s="5">
        <v>39704</v>
      </c>
      <c r="I591" s="57">
        <f t="shared" si="29"/>
        <v>0</v>
      </c>
    </row>
    <row r="592" spans="1:9" ht="12.75">
      <c r="A592" s="6">
        <v>39705</v>
      </c>
      <c r="I592" s="57">
        <f t="shared" si="29"/>
        <v>0</v>
      </c>
    </row>
    <row r="593" spans="1:9" ht="12.75">
      <c r="A593" s="5">
        <v>39706</v>
      </c>
      <c r="I593" s="57">
        <f t="shared" si="29"/>
        <v>0</v>
      </c>
    </row>
    <row r="594" spans="1:9" ht="12.75">
      <c r="A594" s="5">
        <v>39707</v>
      </c>
      <c r="I594" s="57">
        <f t="shared" si="29"/>
        <v>0</v>
      </c>
    </row>
    <row r="595" spans="1:9" ht="12.75">
      <c r="A595" s="5">
        <v>39708</v>
      </c>
      <c r="I595" s="57">
        <f t="shared" si="29"/>
        <v>0</v>
      </c>
    </row>
    <row r="596" spans="1:9" ht="12.75">
      <c r="A596" s="5">
        <v>39709</v>
      </c>
      <c r="I596" s="57">
        <f t="shared" si="29"/>
        <v>0</v>
      </c>
    </row>
    <row r="597" spans="1:9" ht="12.75">
      <c r="A597" s="5">
        <v>39710</v>
      </c>
      <c r="I597" s="57">
        <f t="shared" si="29"/>
        <v>0</v>
      </c>
    </row>
    <row r="598" spans="1:9" ht="12.75">
      <c r="A598" s="5">
        <v>39711</v>
      </c>
      <c r="I598" s="57">
        <f t="shared" si="29"/>
        <v>0</v>
      </c>
    </row>
    <row r="599" spans="1:9" ht="12.75">
      <c r="A599" s="6">
        <v>39712</v>
      </c>
      <c r="I599" s="57">
        <f t="shared" si="29"/>
        <v>0</v>
      </c>
    </row>
    <row r="600" spans="1:9" ht="12.75">
      <c r="A600" s="5">
        <v>39713</v>
      </c>
      <c r="I600" s="57">
        <f t="shared" si="29"/>
        <v>0</v>
      </c>
    </row>
    <row r="601" spans="1:9" ht="12.75">
      <c r="A601" s="5">
        <v>39714</v>
      </c>
      <c r="I601" s="57">
        <f t="shared" si="29"/>
        <v>0</v>
      </c>
    </row>
    <row r="602" spans="1:9" ht="12.75">
      <c r="A602" s="5">
        <v>39715</v>
      </c>
      <c r="I602" s="57">
        <f t="shared" si="29"/>
        <v>0</v>
      </c>
    </row>
    <row r="603" spans="1:9" ht="12.75">
      <c r="A603" s="5">
        <v>39716</v>
      </c>
      <c r="I603" s="57">
        <f t="shared" si="29"/>
        <v>0</v>
      </c>
    </row>
    <row r="604" ht="12.75">
      <c r="A604" s="5">
        <v>39717</v>
      </c>
    </row>
    <row r="605" ht="12.75">
      <c r="A605" s="5">
        <v>39718</v>
      </c>
    </row>
    <row r="606" ht="12.75">
      <c r="A606" s="6">
        <v>39719</v>
      </c>
    </row>
    <row r="607" ht="12.75">
      <c r="A607" s="5">
        <v>39720</v>
      </c>
    </row>
    <row r="608" ht="12.75">
      <c r="A608" s="5">
        <v>39721</v>
      </c>
    </row>
    <row r="609" ht="12.75">
      <c r="A609" s="5">
        <v>39722</v>
      </c>
    </row>
    <row r="610" ht="12.75">
      <c r="A610" s="5">
        <v>39723</v>
      </c>
    </row>
    <row r="611" ht="12.75">
      <c r="A611" s="5">
        <v>39724</v>
      </c>
    </row>
    <row r="612" ht="12.75">
      <c r="A612" s="5">
        <v>39725</v>
      </c>
    </row>
    <row r="613" ht="12.75">
      <c r="A613" s="6">
        <v>39726</v>
      </c>
    </row>
    <row r="614" ht="12.75">
      <c r="A614" s="5">
        <v>39727</v>
      </c>
    </row>
    <row r="615" ht="12.75">
      <c r="A615" s="5">
        <v>39728</v>
      </c>
    </row>
    <row r="616" ht="12.75">
      <c r="A616" s="5">
        <v>39729</v>
      </c>
    </row>
    <row r="617" ht="12.75">
      <c r="A617" s="5">
        <v>39730</v>
      </c>
    </row>
    <row r="618" ht="12.75">
      <c r="A618" s="5">
        <v>39731</v>
      </c>
    </row>
    <row r="619" ht="12.75">
      <c r="A619" s="5">
        <v>39732</v>
      </c>
    </row>
    <row r="620" ht="12.75">
      <c r="A620" s="6">
        <v>39733</v>
      </c>
    </row>
    <row r="621" ht="12.75">
      <c r="A621" s="5">
        <v>39734</v>
      </c>
    </row>
    <row r="622" ht="12.75">
      <c r="A622" s="5">
        <v>39735</v>
      </c>
    </row>
    <row r="623" ht="12.75">
      <c r="A623" s="5">
        <v>39736</v>
      </c>
    </row>
    <row r="624" ht="12.75">
      <c r="A624" s="5">
        <v>39737</v>
      </c>
    </row>
    <row r="625" ht="12.75">
      <c r="A625" s="5">
        <v>39738</v>
      </c>
    </row>
    <row r="626" ht="12.75">
      <c r="A626" s="5">
        <v>39739</v>
      </c>
    </row>
    <row r="627" ht="12.75">
      <c r="A627" s="6">
        <v>39740</v>
      </c>
    </row>
    <row r="628" ht="12.75">
      <c r="A628" s="5">
        <v>39741</v>
      </c>
    </row>
    <row r="629" ht="12.75">
      <c r="A629" s="5">
        <v>39742</v>
      </c>
    </row>
    <row r="630" ht="12.75">
      <c r="A630" s="5">
        <v>39743</v>
      </c>
    </row>
    <row r="631" ht="12.75">
      <c r="A631" s="5">
        <v>39744</v>
      </c>
    </row>
    <row r="632" ht="12.75">
      <c r="A632" s="5">
        <v>39745</v>
      </c>
    </row>
    <row r="633" ht="12.75">
      <c r="A633" s="5">
        <v>39746</v>
      </c>
    </row>
    <row r="634" ht="12.75">
      <c r="A634" s="6">
        <v>39747</v>
      </c>
    </row>
    <row r="635" ht="12.75">
      <c r="A635" s="5">
        <v>39748</v>
      </c>
    </row>
    <row r="636" ht="12.75">
      <c r="A636" s="5">
        <v>39749</v>
      </c>
    </row>
    <row r="637" ht="12.75">
      <c r="A637" s="5">
        <v>39750</v>
      </c>
    </row>
    <row r="638" ht="12.75">
      <c r="A638" s="5">
        <v>39751</v>
      </c>
    </row>
    <row r="639" ht="12.75">
      <c r="A639" s="5">
        <v>39752</v>
      </c>
    </row>
    <row r="640" ht="12.75">
      <c r="A640" s="5">
        <v>39753</v>
      </c>
    </row>
    <row r="641" ht="12.75">
      <c r="A641" s="6">
        <v>39754</v>
      </c>
    </row>
    <row r="642" ht="12.75">
      <c r="A642" s="5">
        <v>39755</v>
      </c>
    </row>
    <row r="643" ht="12.75">
      <c r="A643" s="5">
        <v>39756</v>
      </c>
    </row>
    <row r="644" ht="12.75">
      <c r="A644" s="5">
        <v>39757</v>
      </c>
    </row>
    <row r="645" ht="12.75">
      <c r="A645" s="5">
        <v>39758</v>
      </c>
    </row>
    <row r="646" ht="12.75">
      <c r="A646" s="5">
        <v>39759</v>
      </c>
    </row>
    <row r="647" ht="12.75">
      <c r="A647" s="5">
        <v>39760</v>
      </c>
    </row>
    <row r="648" ht="12.75">
      <c r="A648" s="6">
        <v>39761</v>
      </c>
    </row>
    <row r="649" ht="12.75">
      <c r="A649" s="5">
        <v>39762</v>
      </c>
    </row>
    <row r="650" ht="12.75">
      <c r="A650" s="5">
        <v>39763</v>
      </c>
    </row>
    <row r="651" ht="12.75">
      <c r="A651" s="5">
        <v>39764</v>
      </c>
    </row>
    <row r="652" ht="12.75">
      <c r="A652" s="5">
        <v>39765</v>
      </c>
    </row>
    <row r="653" ht="12.75">
      <c r="A653" s="5">
        <v>39766</v>
      </c>
    </row>
    <row r="654" ht="12.75">
      <c r="A654" s="5">
        <v>39767</v>
      </c>
    </row>
    <row r="655" ht="12.75">
      <c r="A655" s="6">
        <v>39768</v>
      </c>
    </row>
    <row r="656" ht="12.75">
      <c r="A656" s="5">
        <v>39769</v>
      </c>
    </row>
    <row r="657" ht="12.75">
      <c r="A657" s="5">
        <v>39770</v>
      </c>
    </row>
    <row r="658" ht="12.75">
      <c r="A658" s="5">
        <v>39771</v>
      </c>
    </row>
    <row r="659" ht="12.75">
      <c r="A659" s="5">
        <v>39772</v>
      </c>
    </row>
    <row r="660" ht="12.75">
      <c r="A660" s="5">
        <v>39773</v>
      </c>
    </row>
    <row r="661" ht="12.75">
      <c r="A661" s="5">
        <v>39774</v>
      </c>
    </row>
    <row r="662" ht="12.75">
      <c r="A662" s="6">
        <v>39775</v>
      </c>
    </row>
    <row r="663" ht="12.75">
      <c r="A663" s="5">
        <v>39776</v>
      </c>
    </row>
    <row r="664" ht="12.75">
      <c r="A664" s="5">
        <v>39777</v>
      </c>
    </row>
    <row r="665" ht="12.75">
      <c r="A665" s="5">
        <v>39778</v>
      </c>
    </row>
    <row r="666" ht="12.75">
      <c r="A666" s="5">
        <v>39779</v>
      </c>
    </row>
    <row r="667" ht="12.75">
      <c r="A667" s="5">
        <v>39780</v>
      </c>
    </row>
    <row r="668" ht="12.75">
      <c r="A668" s="5">
        <v>39781</v>
      </c>
    </row>
    <row r="669" ht="12.75">
      <c r="A669" s="6">
        <v>39782</v>
      </c>
    </row>
    <row r="670" ht="12.75">
      <c r="A670" s="5">
        <v>39783</v>
      </c>
    </row>
    <row r="671" ht="12.75">
      <c r="A671" s="5">
        <v>39784</v>
      </c>
    </row>
    <row r="672" ht="12.75">
      <c r="A672" s="5">
        <v>39785</v>
      </c>
    </row>
    <row r="673" ht="12.75">
      <c r="A673" s="5">
        <v>39786</v>
      </c>
    </row>
    <row r="674" ht="12.75">
      <c r="A674" s="5">
        <v>39787</v>
      </c>
    </row>
    <row r="675" ht="12.75">
      <c r="A675" s="5">
        <v>39788</v>
      </c>
    </row>
    <row r="676" ht="12.75">
      <c r="A676" s="6">
        <v>39789</v>
      </c>
    </row>
    <row r="677" ht="12.75">
      <c r="A677" s="5">
        <v>39790</v>
      </c>
    </row>
    <row r="678" ht="12.75">
      <c r="A678" s="5">
        <v>39791</v>
      </c>
    </row>
    <row r="679" ht="12.75">
      <c r="A679" s="5">
        <v>39792</v>
      </c>
    </row>
    <row r="680" ht="12.75">
      <c r="A680" s="5">
        <v>39793</v>
      </c>
    </row>
    <row r="681" ht="12.75">
      <c r="A681" s="5">
        <v>39794</v>
      </c>
    </row>
    <row r="682" ht="12.75">
      <c r="A682" s="5">
        <v>39795</v>
      </c>
    </row>
    <row r="683" ht="12.75">
      <c r="A683" s="6">
        <v>39796</v>
      </c>
    </row>
    <row r="684" ht="12.75">
      <c r="A684" s="5">
        <v>39797</v>
      </c>
    </row>
    <row r="685" ht="12.75">
      <c r="A685" s="5">
        <v>39798</v>
      </c>
    </row>
    <row r="686" ht="12.75">
      <c r="A686" s="5">
        <v>39799</v>
      </c>
    </row>
    <row r="687" ht="12.75">
      <c r="A687" s="5">
        <v>39800</v>
      </c>
    </row>
    <row r="688" ht="12.75">
      <c r="A688" s="5">
        <v>39801</v>
      </c>
    </row>
    <row r="689" ht="12.75">
      <c r="A689" s="5">
        <v>39802</v>
      </c>
    </row>
    <row r="690" ht="12.75">
      <c r="A690" s="6">
        <v>39803</v>
      </c>
    </row>
    <row r="691" ht="12.75">
      <c r="A691" s="5">
        <v>39804</v>
      </c>
    </row>
    <row r="692" ht="12.75">
      <c r="A692" s="5">
        <v>39805</v>
      </c>
    </row>
    <row r="693" ht="12.75">
      <c r="A693" s="5">
        <v>39806</v>
      </c>
    </row>
    <row r="694" ht="12.75">
      <c r="A694" s="5">
        <v>39807</v>
      </c>
    </row>
    <row r="695" ht="12.75">
      <c r="A695" s="5">
        <v>39808</v>
      </c>
    </row>
    <row r="696" ht="12.75">
      <c r="A696" s="5">
        <v>39809</v>
      </c>
    </row>
    <row r="697" ht="12.75">
      <c r="A697" s="6">
        <v>39810</v>
      </c>
    </row>
    <row r="698" ht="12.75">
      <c r="A698" s="5">
        <v>39811</v>
      </c>
    </row>
    <row r="699" ht="12.75">
      <c r="A699" s="5">
        <v>39812</v>
      </c>
    </row>
    <row r="700" ht="12.75">
      <c r="A700" s="5">
        <v>39813</v>
      </c>
    </row>
    <row r="701" ht="12.75">
      <c r="A701" s="5">
        <v>39814</v>
      </c>
    </row>
    <row r="702" ht="12.75">
      <c r="A702" s="5">
        <v>39815</v>
      </c>
    </row>
    <row r="703" ht="12.75">
      <c r="A703" s="5">
        <v>39816</v>
      </c>
    </row>
    <row r="704" ht="12.75">
      <c r="A704" s="6">
        <v>39817</v>
      </c>
    </row>
    <row r="705" ht="12.75">
      <c r="A705" s="5">
        <v>39818</v>
      </c>
    </row>
    <row r="706" ht="12.75">
      <c r="A706" s="5">
        <v>39819</v>
      </c>
    </row>
    <row r="707" ht="12.75">
      <c r="A707" s="5">
        <v>39820</v>
      </c>
    </row>
    <row r="708" ht="12.75">
      <c r="A708" s="5">
        <v>39821</v>
      </c>
    </row>
    <row r="709" ht="12.75">
      <c r="A709" s="5">
        <v>39822</v>
      </c>
    </row>
    <row r="710" ht="12.75">
      <c r="A710" s="5">
        <v>39823</v>
      </c>
    </row>
    <row r="711" ht="12.75">
      <c r="A711" s="6">
        <v>39824</v>
      </c>
    </row>
    <row r="712" ht="12.75">
      <c r="A712" s="5">
        <v>39825</v>
      </c>
    </row>
    <row r="713" ht="12.75">
      <c r="A713" s="5">
        <v>39826</v>
      </c>
    </row>
    <row r="714" ht="12.75">
      <c r="A714" s="5">
        <v>39827</v>
      </c>
    </row>
  </sheetData>
  <printOptions/>
  <pageMargins left="0.75" right="0.75" top="1" bottom="1" header="0.4921259845" footer="0.492125984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Damm</dc:creator>
  <cp:keywords/>
  <dc:description/>
  <cp:lastModifiedBy>Roland Damm</cp:lastModifiedBy>
  <cp:lastPrinted>2008-07-02T07:50:55Z</cp:lastPrinted>
  <dcterms:created xsi:type="dcterms:W3CDTF">2007-02-11T08:07:18Z</dcterms:created>
  <dcterms:modified xsi:type="dcterms:W3CDTF">2008-08-31T10:06:53Z</dcterms:modified>
  <cp:category/>
  <cp:version/>
  <cp:contentType/>
  <cp:contentStatus/>
</cp:coreProperties>
</file>